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7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Q15" i="1" l="1"/>
  <c r="BP15" i="1"/>
  <c r="BP17" i="1"/>
  <c r="BP16" i="1"/>
  <c r="BO17" i="1"/>
  <c r="BN17" i="1"/>
  <c r="BO16" i="1"/>
  <c r="BN16" i="1"/>
  <c r="BO15" i="1"/>
  <c r="BN15" i="1"/>
  <c r="BP12" i="1"/>
  <c r="BO12" i="1"/>
  <c r="BN12" i="1"/>
  <c r="AX42" i="1"/>
  <c r="AX41" i="1"/>
  <c r="AX40" i="1"/>
  <c r="AD30" i="1"/>
  <c r="BK27" i="1"/>
  <c r="BG27" i="1"/>
  <c r="BC27" i="1"/>
  <c r="AY27" i="1"/>
  <c r="AU27" i="1"/>
  <c r="AQ27" i="1"/>
  <c r="AM27" i="1"/>
  <c r="AI27" i="1"/>
  <c r="AA27" i="1"/>
  <c r="T27" i="1"/>
  <c r="BK26" i="1"/>
  <c r="BG26" i="1"/>
  <c r="BC26" i="1"/>
  <c r="AY26" i="1"/>
  <c r="AU26" i="1"/>
  <c r="AQ26" i="1"/>
  <c r="AM26" i="1"/>
  <c r="AI26" i="1"/>
  <c r="AA26" i="1"/>
  <c r="T26" i="1"/>
  <c r="BK25" i="1"/>
  <c r="BG25" i="1"/>
  <c r="BC25" i="1"/>
  <c r="AY25" i="1"/>
  <c r="AU25" i="1"/>
  <c r="AQ25" i="1"/>
  <c r="AM25" i="1"/>
  <c r="AI25" i="1"/>
  <c r="AA25" i="1"/>
  <c r="T25" i="1"/>
  <c r="BK24" i="1"/>
  <c r="BG24" i="1"/>
  <c r="BC24" i="1"/>
  <c r="AY24" i="1"/>
  <c r="AU24" i="1"/>
  <c r="AQ24" i="1"/>
  <c r="AM24" i="1"/>
  <c r="AI24" i="1"/>
  <c r="AA24" i="1"/>
  <c r="T24" i="1"/>
  <c r="BK23" i="1"/>
  <c r="BG23" i="1"/>
  <c r="BC23" i="1"/>
  <c r="AY23" i="1"/>
  <c r="AU23" i="1"/>
  <c r="AQ23" i="1"/>
  <c r="AM23" i="1"/>
  <c r="AI23" i="1"/>
  <c r="AA23" i="1"/>
  <c r="T23" i="1"/>
  <c r="BK22" i="1"/>
  <c r="BG22" i="1"/>
  <c r="BC22" i="1"/>
  <c r="AY22" i="1"/>
  <c r="AU22" i="1"/>
  <c r="AQ22" i="1"/>
  <c r="AM22" i="1"/>
  <c r="AI22" i="1"/>
  <c r="AA22" i="1"/>
  <c r="T22" i="1"/>
  <c r="BK21" i="1"/>
  <c r="BG21" i="1"/>
  <c r="BC21" i="1"/>
  <c r="AY21" i="1"/>
  <c r="AU21" i="1"/>
  <c r="AQ21" i="1"/>
  <c r="AM21" i="1"/>
  <c r="AI21" i="1"/>
  <c r="AA21" i="1"/>
  <c r="T21" i="1"/>
  <c r="BK20" i="1"/>
  <c r="BG20" i="1"/>
  <c r="BC20" i="1"/>
  <c r="AY20" i="1"/>
  <c r="AU20" i="1"/>
  <c r="AQ20" i="1"/>
  <c r="AM20" i="1"/>
  <c r="AI20" i="1"/>
  <c r="AA20" i="1"/>
  <c r="T20" i="1"/>
  <c r="BK19" i="1"/>
  <c r="BG19" i="1"/>
  <c r="BC19" i="1"/>
  <c r="AY19" i="1"/>
  <c r="AU19" i="1"/>
  <c r="AQ19" i="1"/>
  <c r="AM19" i="1"/>
  <c r="AI19" i="1"/>
  <c r="AA19" i="1"/>
  <c r="BK18" i="1"/>
  <c r="BG18" i="1"/>
  <c r="BC18" i="1"/>
  <c r="AY18" i="1"/>
  <c r="AU18" i="1"/>
  <c r="AQ18" i="1"/>
  <c r="AM18" i="1"/>
  <c r="AI18" i="1"/>
  <c r="AA18" i="1"/>
  <c r="BK17" i="1"/>
  <c r="BG17" i="1"/>
  <c r="BC17" i="1"/>
  <c r="AY17" i="1"/>
  <c r="AU17" i="1"/>
  <c r="AQ17" i="1"/>
  <c r="AM17" i="1"/>
  <c r="AI17" i="1"/>
  <c r="AA17" i="1"/>
  <c r="BK16" i="1"/>
  <c r="BG16" i="1"/>
  <c r="BC16" i="1"/>
  <c r="AY16" i="1"/>
  <c r="AU16" i="1"/>
  <c r="AQ16" i="1"/>
  <c r="AM16" i="1"/>
  <c r="AI16" i="1"/>
  <c r="AA16" i="1"/>
  <c r="BK15" i="1"/>
  <c r="BG15" i="1"/>
  <c r="BC15" i="1"/>
  <c r="AY15" i="1"/>
  <c r="AU15" i="1"/>
  <c r="AQ15" i="1"/>
  <c r="AM15" i="1"/>
  <c r="AI15" i="1"/>
  <c r="AA15" i="1"/>
  <c r="BK14" i="1"/>
  <c r="BG14" i="1"/>
  <c r="BC14" i="1"/>
  <c r="AY14" i="1"/>
  <c r="AU14" i="1"/>
  <c r="AQ14" i="1"/>
  <c r="AM14" i="1"/>
  <c r="AI14" i="1"/>
  <c r="AA14" i="1"/>
  <c r="BK13" i="1"/>
  <c r="BG13" i="1"/>
  <c r="BC13" i="1"/>
  <c r="AY13" i="1"/>
  <c r="AU13" i="1"/>
  <c r="AQ13" i="1"/>
  <c r="AM13" i="1"/>
  <c r="AI13" i="1"/>
  <c r="AA13" i="1"/>
  <c r="BK12" i="1"/>
  <c r="BG12" i="1"/>
  <c r="BC12" i="1"/>
  <c r="AY12" i="1"/>
  <c r="AU12" i="1"/>
  <c r="AQ12" i="1"/>
  <c r="AM12" i="1"/>
  <c r="AI12" i="1"/>
  <c r="AA12" i="1"/>
  <c r="BK11" i="1"/>
  <c r="BG11" i="1"/>
  <c r="BC11" i="1"/>
  <c r="AY11" i="1"/>
  <c r="AU11" i="1"/>
  <c r="AQ11" i="1"/>
  <c r="AM11" i="1"/>
  <c r="AI11" i="1"/>
  <c r="AA11" i="1"/>
  <c r="BK10" i="1"/>
  <c r="BG10" i="1"/>
  <c r="BC10" i="1"/>
  <c r="AY10" i="1"/>
  <c r="AU10" i="1"/>
  <c r="AQ10" i="1"/>
  <c r="AM10" i="1"/>
  <c r="AI10" i="1"/>
  <c r="AA10" i="1"/>
  <c r="BK9" i="1"/>
  <c r="BG9" i="1"/>
  <c r="BC9" i="1"/>
  <c r="AY9" i="1"/>
  <c r="AU9" i="1"/>
  <c r="AQ9" i="1"/>
  <c r="AM9" i="1"/>
  <c r="AI9" i="1"/>
  <c r="AA9" i="1"/>
  <c r="BK8" i="1"/>
  <c r="BG8" i="1"/>
  <c r="BC8" i="1"/>
  <c r="AY8" i="1"/>
  <c r="AU8" i="1"/>
  <c r="AQ8" i="1"/>
  <c r="AM8" i="1"/>
  <c r="AI8" i="1"/>
  <c r="AA8" i="1"/>
  <c r="T31" i="1"/>
  <c r="AQ7" i="1"/>
  <c r="AU7" i="1" s="1"/>
  <c r="AY7" i="1" s="1"/>
  <c r="BC7" i="1" s="1"/>
  <c r="BG7" i="1" s="1"/>
  <c r="BK7" i="1" s="1"/>
  <c r="AO7" i="1"/>
  <c r="AS7" i="1" s="1"/>
  <c r="AW7" i="1" s="1"/>
  <c r="BA7" i="1" s="1"/>
  <c r="BE7" i="1" s="1"/>
  <c r="BI7" i="1" s="1"/>
  <c r="AM7" i="1"/>
  <c r="AK7" i="1"/>
  <c r="AM6" i="1"/>
  <c r="AQ6" i="1" s="1"/>
  <c r="AU6" i="1" s="1"/>
  <c r="AY6" i="1" s="1"/>
  <c r="BC6" i="1" s="1"/>
  <c r="BG6" i="1" s="1"/>
  <c r="BK6" i="1" s="1"/>
  <c r="AK6" i="1"/>
  <c r="AO6" i="1" s="1"/>
  <c r="AS6" i="1" s="1"/>
  <c r="AW6" i="1" s="1"/>
  <c r="BA6" i="1" s="1"/>
  <c r="BE6" i="1" s="1"/>
  <c r="BI6" i="1" s="1"/>
  <c r="AK5" i="1"/>
  <c r="AO5" i="1" s="1"/>
  <c r="AS5" i="1" s="1"/>
  <c r="AW5" i="1" s="1"/>
  <c r="BA5" i="1" s="1"/>
  <c r="BE5" i="1" s="1"/>
  <c r="BI5" i="1" s="1"/>
  <c r="BJ3" i="1"/>
  <c r="AL30" i="1" l="1"/>
  <c r="BB30" i="1"/>
  <c r="AH30" i="1"/>
  <c r="AH32" i="1" s="1"/>
  <c r="AX30" i="1"/>
  <c r="BF30" i="1"/>
  <c r="BF32" i="1" s="1"/>
  <c r="AP30" i="1"/>
  <c r="AT30" i="1"/>
  <c r="AR29" i="1" s="1"/>
  <c r="BJ30" i="1"/>
  <c r="AL32" i="1"/>
  <c r="BB32" i="1"/>
  <c r="AZ29" i="1"/>
  <c r="AX32" i="1"/>
  <c r="AD32" i="1"/>
  <c r="AP32" i="1"/>
  <c r="AN29" i="1" l="1"/>
  <c r="AJ31" i="1"/>
  <c r="AJ29" i="1"/>
  <c r="AF29" i="1"/>
  <c r="BD29" i="1"/>
  <c r="BH29" i="1"/>
  <c r="AN31" i="1"/>
  <c r="BJ32" i="1"/>
  <c r="BH31" i="1" s="1"/>
  <c r="AT32" i="1"/>
  <c r="AR31" i="1" s="1"/>
  <c r="AV29" i="1"/>
  <c r="AZ31" i="1"/>
  <c r="BD31" i="1"/>
  <c r="AF31" i="1"/>
  <c r="AV31" i="1" l="1"/>
</calcChain>
</file>

<file path=xl/sharedStrings.xml><?xml version="1.0" encoding="utf-8"?>
<sst xmlns="http://schemas.openxmlformats.org/spreadsheetml/2006/main" count="46" uniqueCount="42">
  <si>
    <t>CRONOGRAMAS</t>
  </si>
  <si>
    <t>18.01.01</t>
  </si>
  <si>
    <t>meses</t>
  </si>
  <si>
    <t>18.01.03</t>
  </si>
  <si>
    <t>Data prevista de término</t>
  </si>
  <si>
    <t>18.01.04</t>
  </si>
  <si>
    <t>Nº de vistorias/parcelas previstas</t>
  </si>
  <si>
    <t>Item</t>
  </si>
  <si>
    <t>Serviço</t>
  </si>
  <si>
    <t>Valor</t>
  </si>
  <si>
    <t>Execu-
tado</t>
  </si>
  <si>
    <t xml:space="preserve"> Sp*</t>
  </si>
  <si>
    <t>Ac*</t>
  </si>
  <si>
    <t>R$</t>
  </si>
  <si>
    <t xml:space="preserve"> </t>
  </si>
  <si>
    <t>Pisos</t>
  </si>
  <si>
    <t>Outros serviços</t>
  </si>
  <si>
    <t>Totais</t>
  </si>
  <si>
    <t>%</t>
  </si>
  <si>
    <t>* Sp = Simples, Ac = Acumulado</t>
  </si>
  <si>
    <t>LD</t>
  </si>
  <si>
    <t>Local e data</t>
  </si>
  <si>
    <t>AE</t>
  </si>
  <si>
    <t>Responsável Técnico - Arquitetura/Engenharia</t>
  </si>
  <si>
    <t>Nome:</t>
  </si>
  <si>
    <t>CPF:</t>
  </si>
  <si>
    <t>CAU/CREA:</t>
  </si>
  <si>
    <t>Serviços complementares- calçadas externas e pisos</t>
  </si>
  <si>
    <t>Rampas e Acessos ambulância</t>
  </si>
  <si>
    <t>Esquadrias/ ferragens/ vidros</t>
  </si>
  <si>
    <t>Paredes e painéis- Demolição Aberturas - emboço- reparo</t>
  </si>
  <si>
    <t>Instalação elétrica</t>
  </si>
  <si>
    <t>Cobertura</t>
  </si>
  <si>
    <t>Instalações sanitárias</t>
  </si>
  <si>
    <t>Revestimento paredes</t>
  </si>
  <si>
    <t>Pinturas</t>
  </si>
  <si>
    <t>Placa padrão SUS</t>
  </si>
  <si>
    <t>Plantio de árvore regional</t>
  </si>
  <si>
    <t>Seberi 17 de julho de 2018</t>
  </si>
  <si>
    <t>Prazo previsto para execução:                                                          3</t>
  </si>
  <si>
    <t>Arq. Urb. Neide Costa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</si>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</sst>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Parcela-&quot;00"/>
    <numFmt numFmtId="165" formatCode="&quot;Parcela - &quot;00"/>
    <numFmt numFmtId="166" formatCode="&quot;%&quot;\ @"/>
    <numFmt numFmtId="167" formatCode="00"/>
    <numFmt numFmtId="168" formatCode="0.0"/>
    <numFmt numFmtId="170" formatCode="#,##0.0000"/>
    <numFmt numFmtId="172" formatCode="0.000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lightDown">
        <f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lightDown">
        <bgColor indexed="9"/>
      </patternFill>
    </fill>
    <fill>
      <patternFill patternType="lightDown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3" borderId="0"/>
  </cellStyleXfs>
  <cellXfs count="114">
    <xf numFmtId="0" fontId="0" fillId="0" borderId="0" xfId="0"/>
    <xf numFmtId="0" fontId="2" fillId="2" borderId="1" xfId="1" applyFont="1" applyFill="1" applyBorder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3" fillId="2" borderId="2" xfId="1" applyFont="1" applyFill="1" applyBorder="1" applyAlignment="1" applyProtection="1">
      <alignment horizontal="left" vertical="center"/>
    </xf>
    <xf numFmtId="0" fontId="4" fillId="0" borderId="0" xfId="2" applyFont="1" applyFill="1" applyAlignment="1" applyProtection="1">
      <alignment horizontal="left" vertical="center"/>
    </xf>
    <xf numFmtId="0" fontId="5" fillId="0" borderId="0" xfId="2" applyFont="1" applyFill="1" applyBorder="1" applyProtection="1"/>
    <xf numFmtId="0" fontId="1" fillId="0" borderId="0" xfId="2" applyFill="1" applyProtection="1"/>
    <xf numFmtId="0" fontId="6" fillId="0" borderId="3" xfId="2" applyFont="1" applyFill="1" applyBorder="1" applyAlignment="1" applyProtection="1">
      <alignment horizontal="center" vertical="center"/>
    </xf>
    <xf numFmtId="0" fontId="6" fillId="0" borderId="4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7" fillId="4" borderId="3" xfId="2" applyFont="1" applyFill="1" applyBorder="1" applyAlignment="1" applyProtection="1">
      <alignment horizontal="right" vertical="center" wrapText="1"/>
      <protection locked="0"/>
    </xf>
    <xf numFmtId="0" fontId="7" fillId="4" borderId="4" xfId="2" applyFont="1" applyFill="1" applyBorder="1" applyAlignment="1" applyProtection="1">
      <alignment horizontal="right" vertical="center" wrapText="1"/>
      <protection locked="0"/>
    </xf>
    <xf numFmtId="0" fontId="7" fillId="4" borderId="5" xfId="2" applyFont="1" applyFill="1" applyBorder="1" applyAlignment="1" applyProtection="1">
      <alignment horizontal="right" vertical="center" wrapText="1"/>
      <protection locked="0"/>
    </xf>
    <xf numFmtId="0" fontId="8" fillId="0" borderId="3" xfId="2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6" fillId="0" borderId="4" xfId="2" applyNumberFormat="1" applyFont="1" applyFill="1" applyBorder="1" applyAlignment="1" applyProtection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5" xfId="2" applyFont="1" applyFill="1" applyBorder="1" applyAlignment="1" applyProtection="1">
      <alignment horizontal="left" vertical="center" wrapText="1"/>
    </xf>
    <xf numFmtId="14" fontId="7" fillId="4" borderId="3" xfId="2" applyNumberFormat="1" applyFont="1" applyFill="1" applyBorder="1" applyAlignment="1" applyProtection="1">
      <alignment horizontal="left" vertical="center" wrapText="1"/>
      <protection locked="0"/>
    </xf>
    <xf numFmtId="14" fontId="7" fillId="4" borderId="4" xfId="2" applyNumberFormat="1" applyFont="1" applyFill="1" applyBorder="1" applyAlignment="1" applyProtection="1">
      <alignment horizontal="left" vertical="center" wrapText="1"/>
      <protection locked="0"/>
    </xf>
    <xf numFmtId="14" fontId="7" fillId="4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2" fontId="5" fillId="0" borderId="6" xfId="2" applyNumberFormat="1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center" vertical="center" wrapText="1"/>
    </xf>
    <xf numFmtId="164" fontId="5" fillId="0" borderId="6" xfId="2" applyNumberFormat="1" applyFont="1" applyFill="1" applyBorder="1" applyAlignment="1" applyProtection="1">
      <alignment horizontal="center" vertical="center" wrapText="1"/>
    </xf>
    <xf numFmtId="2" fontId="5" fillId="0" borderId="7" xfId="2" applyNumberFormat="1" applyFont="1" applyFill="1" applyBorder="1" applyAlignment="1" applyProtection="1">
      <alignment horizontal="center" vertical="center"/>
    </xf>
    <xf numFmtId="0" fontId="5" fillId="0" borderId="7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shrinkToFit="1"/>
    </xf>
    <xf numFmtId="165" fontId="5" fillId="0" borderId="7" xfId="2" applyNumberFormat="1" applyFont="1" applyFill="1" applyBorder="1" applyAlignment="1" applyProtection="1">
      <alignment horizontal="center" vertical="center" wrapText="1"/>
    </xf>
    <xf numFmtId="166" fontId="8" fillId="0" borderId="7" xfId="2" applyNumberFormat="1" applyFont="1" applyFill="1" applyBorder="1" applyAlignment="1" applyProtection="1">
      <alignment horizontal="center" vertical="center" wrapText="1"/>
    </xf>
    <xf numFmtId="166" fontId="8" fillId="0" borderId="7" xfId="2" applyNumberFormat="1" applyFont="1" applyFill="1" applyBorder="1" applyAlignment="1" applyProtection="1">
      <alignment horizontal="center" vertical="center" shrinkToFit="1"/>
    </xf>
    <xf numFmtId="2" fontId="4" fillId="0" borderId="0" xfId="2" applyNumberFormat="1" applyFont="1" applyFill="1" applyAlignment="1" applyProtection="1">
      <alignment vertical="center" shrinkToFit="1"/>
    </xf>
    <xf numFmtId="167" fontId="6" fillId="0" borderId="7" xfId="2" applyNumberFormat="1" applyFont="1" applyFill="1" applyBorder="1" applyAlignment="1" applyProtection="1">
      <alignment horizontal="center" vertical="center"/>
    </xf>
    <xf numFmtId="2" fontId="5" fillId="0" borderId="7" xfId="2" applyNumberFormat="1" applyFont="1" applyFill="1" applyBorder="1" applyAlignment="1" applyProtection="1">
      <alignment horizontal="left" vertical="center" wrapText="1"/>
    </xf>
    <xf numFmtId="0" fontId="5" fillId="0" borderId="7" xfId="2" applyFont="1" applyFill="1" applyBorder="1" applyAlignment="1" applyProtection="1">
      <alignment horizontal="left" vertical="center" wrapText="1"/>
    </xf>
    <xf numFmtId="4" fontId="5" fillId="0" borderId="7" xfId="2" applyNumberFormat="1" applyFont="1" applyFill="1" applyBorder="1" applyAlignment="1" applyProtection="1">
      <alignment horizontal="center" vertical="center" wrapText="1"/>
    </xf>
    <xf numFmtId="4" fontId="5" fillId="0" borderId="7" xfId="2" applyNumberFormat="1" applyFont="1" applyFill="1" applyBorder="1" applyAlignment="1" applyProtection="1">
      <alignment horizontal="center" vertical="center" shrinkToFit="1"/>
    </xf>
    <xf numFmtId="168" fontId="9" fillId="4" borderId="7" xfId="2" applyNumberFormat="1" applyFont="1" applyFill="1" applyBorder="1" applyAlignment="1" applyProtection="1">
      <alignment horizontal="center" vertical="center" shrinkToFit="1"/>
      <protection locked="0"/>
    </xf>
    <xf numFmtId="168" fontId="9" fillId="4" borderId="7" xfId="2" applyNumberFormat="1" applyFont="1" applyFill="1" applyBorder="1" applyAlignment="1" applyProtection="1">
      <alignment horizontal="center" vertical="center"/>
      <protection locked="0"/>
    </xf>
    <xf numFmtId="4" fontId="5" fillId="0" borderId="8" xfId="2" applyNumberFormat="1" applyFont="1" applyFill="1" applyBorder="1" applyAlignment="1" applyProtection="1">
      <alignment horizontal="center" vertical="center" shrinkToFit="1"/>
    </xf>
    <xf numFmtId="4" fontId="5" fillId="0" borderId="9" xfId="2" applyNumberFormat="1" applyFont="1" applyFill="1" applyBorder="1" applyAlignment="1" applyProtection="1">
      <alignment horizontal="center" vertical="center" shrinkToFit="1"/>
    </xf>
    <xf numFmtId="2" fontId="10" fillId="0" borderId="0" xfId="2" applyNumberFormat="1" applyFont="1" applyFill="1" applyProtection="1"/>
    <xf numFmtId="168" fontId="9" fillId="4" borderId="8" xfId="2" applyNumberFormat="1" applyFont="1" applyFill="1" applyBorder="1" applyAlignment="1" applyProtection="1">
      <alignment horizontal="center" vertical="center"/>
      <protection locked="0"/>
    </xf>
    <xf numFmtId="168" fontId="9" fillId="4" borderId="9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 shrinkToFit="1"/>
    </xf>
    <xf numFmtId="167" fontId="10" fillId="0" borderId="10" xfId="2" applyNumberFormat="1" applyFont="1" applyFill="1" applyBorder="1" applyAlignment="1" applyProtection="1">
      <alignment horizontal="center" vertical="center" wrapText="1"/>
    </xf>
    <xf numFmtId="2" fontId="10" fillId="0" borderId="0" xfId="2" applyNumberFormat="1" applyFont="1" applyFill="1" applyBorder="1" applyProtection="1"/>
    <xf numFmtId="167" fontId="6" fillId="0" borderId="7" xfId="2" applyNumberFormat="1" applyFont="1" applyFill="1" applyBorder="1" applyAlignment="1" applyProtection="1">
      <alignment horizontal="center" vertical="center" wrapText="1"/>
    </xf>
    <xf numFmtId="0" fontId="8" fillId="0" borderId="11" xfId="2" applyFont="1" applyFill="1" applyBorder="1" applyAlignment="1" applyProtection="1">
      <alignment horizontal="center" vertical="center" wrapText="1"/>
    </xf>
    <xf numFmtId="165" fontId="9" fillId="5" borderId="7" xfId="2" applyNumberFormat="1" applyFont="1" applyFill="1" applyBorder="1" applyAlignment="1" applyProtection="1">
      <alignment horizontal="center" vertical="center"/>
    </xf>
    <xf numFmtId="9" fontId="9" fillId="0" borderId="12" xfId="2" applyNumberFormat="1" applyFont="1" applyFill="1" applyBorder="1" applyAlignment="1" applyProtection="1">
      <alignment horizontal="center" vertical="center" wrapText="1"/>
    </xf>
    <xf numFmtId="9" fontId="9" fillId="0" borderId="13" xfId="2" applyNumberFormat="1" applyFont="1" applyFill="1" applyBorder="1" applyAlignment="1" applyProtection="1">
      <alignment horizontal="center" vertical="center" wrapText="1"/>
    </xf>
    <xf numFmtId="9" fontId="9" fillId="0" borderId="14" xfId="2" applyNumberFormat="1" applyFont="1" applyFill="1" applyBorder="1" applyAlignment="1" applyProtection="1">
      <alignment horizontal="center" vertical="center" wrapText="1"/>
    </xf>
    <xf numFmtId="2" fontId="10" fillId="6" borderId="8" xfId="2" applyNumberFormat="1" applyFont="1" applyFill="1" applyBorder="1" applyAlignment="1" applyProtection="1">
      <alignment horizontal="center"/>
    </xf>
    <xf numFmtId="2" fontId="10" fillId="6" borderId="9" xfId="2" applyNumberFormat="1" applyFont="1" applyFill="1" applyBorder="1" applyAlignment="1" applyProtection="1">
      <alignment horizontal="center"/>
    </xf>
    <xf numFmtId="2" fontId="9" fillId="7" borderId="15" xfId="2" applyNumberFormat="1" applyFont="1" applyFill="1" applyBorder="1" applyAlignment="1" applyProtection="1">
      <alignment horizontal="center" vertical="center"/>
    </xf>
    <xf numFmtId="2" fontId="9" fillId="7" borderId="16" xfId="2" applyNumberFormat="1" applyFont="1" applyFill="1" applyBorder="1" applyAlignment="1" applyProtection="1">
      <alignment horizontal="center" vertical="center"/>
    </xf>
    <xf numFmtId="2" fontId="9" fillId="7" borderId="17" xfId="2" applyNumberFormat="1" applyFont="1" applyFill="1" applyBorder="1" applyAlignment="1" applyProtection="1">
      <alignment horizontal="center" vertical="center"/>
    </xf>
    <xf numFmtId="4" fontId="8" fillId="6" borderId="7" xfId="2" applyNumberFormat="1" applyFont="1" applyFill="1" applyBorder="1" applyAlignment="1" applyProtection="1">
      <alignment vertical="center"/>
    </xf>
    <xf numFmtId="4" fontId="9" fillId="0" borderId="4" xfId="2" applyNumberFormat="1" applyFont="1" applyFill="1" applyBorder="1" applyAlignment="1" applyProtection="1">
      <alignment vertical="center"/>
    </xf>
    <xf numFmtId="0" fontId="8" fillId="0" borderId="6" xfId="2" applyFont="1" applyFill="1" applyBorder="1" applyAlignment="1" applyProtection="1">
      <alignment horizontal="center" vertical="center" wrapText="1"/>
    </xf>
    <xf numFmtId="9" fontId="9" fillId="0" borderId="3" xfId="2" applyNumberFormat="1" applyFont="1" applyFill="1" applyBorder="1" applyAlignment="1" applyProtection="1">
      <alignment horizontal="center" vertical="center" wrapText="1"/>
    </xf>
    <xf numFmtId="9" fontId="9" fillId="0" borderId="4" xfId="2" applyNumberFormat="1" applyFont="1" applyFill="1" applyBorder="1" applyAlignment="1" applyProtection="1">
      <alignment horizontal="center" vertical="center" wrapText="1"/>
    </xf>
    <xf numFmtId="9" fontId="9" fillId="0" borderId="5" xfId="2" applyNumberFormat="1" applyFont="1" applyFill="1" applyBorder="1" applyAlignment="1" applyProtection="1">
      <alignment horizontal="center" vertical="center" wrapText="1"/>
    </xf>
    <xf numFmtId="4" fontId="9" fillId="0" borderId="7" xfId="2" applyNumberFormat="1" applyFont="1" applyFill="1" applyBorder="1" applyAlignment="1" applyProtection="1">
      <alignment horizontal="center" vertical="center"/>
    </xf>
    <xf numFmtId="168" fontId="9" fillId="6" borderId="7" xfId="2" applyNumberFormat="1" applyFont="1" applyFill="1" applyBorder="1" applyAlignment="1" applyProtection="1">
      <alignment horizontal="center" vertical="center"/>
    </xf>
    <xf numFmtId="4" fontId="9" fillId="0" borderId="8" xfId="2" applyNumberFormat="1" applyFont="1" applyFill="1" applyBorder="1" applyAlignment="1" applyProtection="1">
      <alignment horizontal="center" vertical="center"/>
    </xf>
    <xf numFmtId="4" fontId="9" fillId="0" borderId="10" xfId="2" applyNumberFormat="1" applyFont="1" applyFill="1" applyBorder="1" applyAlignment="1" applyProtection="1">
      <alignment horizontal="center" vertical="center"/>
    </xf>
    <xf numFmtId="4" fontId="9" fillId="0" borderId="9" xfId="2" applyNumberFormat="1" applyFont="1" applyFill="1" applyBorder="1" applyAlignment="1" applyProtection="1">
      <alignment horizontal="center" vertical="center"/>
    </xf>
    <xf numFmtId="0" fontId="6" fillId="0" borderId="11" xfId="2" applyFont="1" applyFill="1" applyBorder="1" applyAlignment="1" applyProtection="1">
      <alignment horizontal="center" vertical="center" wrapText="1"/>
    </xf>
    <xf numFmtId="4" fontId="9" fillId="5" borderId="7" xfId="2" applyNumberFormat="1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 wrapText="1"/>
    </xf>
    <xf numFmtId="168" fontId="8" fillId="6" borderId="7" xfId="2" applyNumberFormat="1" applyFont="1" applyFill="1" applyBorder="1" applyAlignment="1" applyProtection="1">
      <alignment horizontal="center" vertical="center"/>
    </xf>
    <xf numFmtId="0" fontId="1" fillId="0" borderId="0" xfId="2" applyFill="1" applyAlignment="1" applyProtection="1">
      <alignment horizontal="right"/>
    </xf>
    <xf numFmtId="0" fontId="5" fillId="0" borderId="0" xfId="2" applyFont="1" applyFill="1" applyProtection="1"/>
    <xf numFmtId="0" fontId="8" fillId="0" borderId="0" xfId="2" applyFont="1" applyFill="1" applyAlignment="1" applyProtection="1">
      <alignment horizontal="right"/>
    </xf>
    <xf numFmtId="0" fontId="5" fillId="0" borderId="0" xfId="2" applyFont="1" applyFill="1" applyBorder="1" applyAlignment="1" applyProtection="1">
      <alignment horizontal="left" shrinkToFit="1"/>
    </xf>
    <xf numFmtId="0" fontId="9" fillId="0" borderId="0" xfId="2" applyNumberFormat="1" applyFont="1" applyFill="1" applyBorder="1" applyAlignment="1" applyProtection="1">
      <alignment horizontal="left" vertical="center"/>
    </xf>
    <xf numFmtId="0" fontId="9" fillId="4" borderId="4" xfId="2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6" fillId="0" borderId="18" xfId="2" applyFont="1" applyFill="1" applyBorder="1" applyAlignment="1" applyProtection="1">
      <alignment horizontal="center" vertical="center"/>
    </xf>
    <xf numFmtId="0" fontId="8" fillId="0" borderId="19" xfId="2" applyFont="1" applyFill="1" applyBorder="1" applyProtection="1"/>
    <xf numFmtId="0" fontId="9" fillId="0" borderId="0" xfId="2" applyFont="1" applyFill="1" applyProtection="1"/>
    <xf numFmtId="0" fontId="1" fillId="0" borderId="4" xfId="2" applyFill="1" applyBorder="1" applyProtection="1"/>
    <xf numFmtId="0" fontId="9" fillId="0" borderId="0" xfId="2" applyFont="1" applyFill="1" applyAlignment="1" applyProtection="1">
      <alignment horizontal="right"/>
    </xf>
    <xf numFmtId="0" fontId="6" fillId="0" borderId="14" xfId="2" applyFont="1" applyFill="1" applyBorder="1" applyAlignment="1" applyProtection="1">
      <alignment horizontal="center" vertical="center"/>
    </xf>
    <xf numFmtId="0" fontId="8" fillId="0" borderId="0" xfId="2" applyFont="1" applyFill="1" applyBorder="1" applyProtection="1"/>
    <xf numFmtId="0" fontId="1" fillId="0" borderId="0" xfId="2" applyFill="1" applyBorder="1" applyProtection="1"/>
    <xf numFmtId="0" fontId="1" fillId="0" borderId="0" xfId="2" applyNumberFormat="1" applyFill="1" applyBorder="1" applyProtection="1"/>
    <xf numFmtId="0" fontId="9" fillId="0" borderId="4" xfId="1" applyFont="1" applyFill="1" applyBorder="1" applyAlignment="1" applyProtection="1">
      <alignment horizontal="left" vertical="center"/>
    </xf>
    <xf numFmtId="3" fontId="9" fillId="0" borderId="10" xfId="1" applyNumberFormat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3" xfId="1" applyFont="1" applyFill="1" applyBorder="1" applyAlignment="1" applyProtection="1">
      <alignment horizontal="left" vertical="center"/>
    </xf>
    <xf numFmtId="170" fontId="5" fillId="0" borderId="7" xfId="2" applyNumberFormat="1" applyFont="1" applyFill="1" applyBorder="1" applyAlignment="1" applyProtection="1">
      <alignment horizontal="center" vertical="center" wrapText="1"/>
    </xf>
    <xf numFmtId="170" fontId="9" fillId="0" borderId="12" xfId="2" applyNumberFormat="1" applyFont="1" applyFill="1" applyBorder="1" applyAlignment="1" applyProtection="1">
      <alignment horizontal="center" vertical="center" wrapText="1"/>
    </xf>
    <xf numFmtId="170" fontId="9" fillId="0" borderId="13" xfId="2" applyNumberFormat="1" applyFont="1" applyFill="1" applyBorder="1" applyAlignment="1" applyProtection="1">
      <alignment horizontal="center" vertical="center" wrapText="1"/>
    </xf>
    <xf numFmtId="170" fontId="9" fillId="0" borderId="14" xfId="2" applyNumberFormat="1" applyFont="1" applyFill="1" applyBorder="1" applyAlignment="1" applyProtection="1">
      <alignment horizontal="center" vertical="center" wrapText="1"/>
    </xf>
    <xf numFmtId="170" fontId="9" fillId="0" borderId="3" xfId="2" applyNumberFormat="1" applyFont="1" applyFill="1" applyBorder="1" applyAlignment="1" applyProtection="1">
      <alignment horizontal="center" vertical="center" wrapText="1"/>
    </xf>
    <xf numFmtId="170" fontId="9" fillId="0" borderId="4" xfId="2" applyNumberFormat="1" applyFont="1" applyFill="1" applyBorder="1" applyAlignment="1" applyProtection="1">
      <alignment horizontal="center" vertical="center" wrapText="1"/>
    </xf>
    <xf numFmtId="170" fontId="9" fillId="0" borderId="5" xfId="2" applyNumberFormat="1" applyFont="1" applyFill="1" applyBorder="1" applyAlignment="1" applyProtection="1">
      <alignment horizontal="center" vertical="center" wrapText="1"/>
    </xf>
    <xf numFmtId="172" fontId="0" fillId="0" borderId="0" xfId="0" applyNumberFormat="1"/>
    <xf numFmtId="0" fontId="1" fillId="0" borderId="0" xfId="2" applyFill="1" applyAlignment="1" applyProtection="1">
      <alignment horizontal="center"/>
    </xf>
  </cellXfs>
  <cellStyles count="3">
    <cellStyle name="Normal" xfId="0" builtinId="0"/>
    <cellStyle name="Normal_24DefProposta de construção de unidade isolada- v23" xfId="2"/>
    <cellStyle name="Normal_LAE-OGU" xfId="1"/>
  </cellStyles>
  <dxfs count="9">
    <dxf>
      <font>
        <condense val="0"/>
        <extend val="0"/>
        <color indexed="27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/>
      </fill>
    </dxf>
    <dxf>
      <fill>
        <patternFill patternType="darkGrid"/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2070</xdr:rowOff>
    </xdr:from>
    <xdr:to>
      <xdr:col>31</xdr:col>
      <xdr:colOff>114300</xdr:colOff>
      <xdr:row>42</xdr:row>
      <xdr:rowOff>2070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38125" y="42435945"/>
          <a:ext cx="4953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MS Sans Serif"/>
            </a:rPr>
            <a:t>Com relação ao </a:t>
          </a:r>
          <a:r>
            <a:rPr lang="pt-BR" sz="800" b="1" i="0" u="none" strike="noStrike" baseline="0">
              <a:solidFill>
                <a:srgbClr val="000000"/>
              </a:solidFill>
              <a:latin typeface="MS Sans Serif"/>
            </a:rPr>
            <a:t>Desempenho Técnico</a:t>
          </a:r>
          <a:r>
            <a:rPr lang="pt-BR" sz="800" b="0" i="0" u="none" strike="noStrike" baseline="0">
              <a:solidFill>
                <a:srgbClr val="000000"/>
              </a:solidFill>
              <a:latin typeface="MS Sans Serif"/>
            </a:rPr>
            <a:t> da Empresa, aí compreendidos os aspectos de cumprimento dos projetos, atendimento às especificações propostas, qualidade da execução dos serviços, cumprimento dos prazos e cronogramas e relacionamento e tempestividade nas solicitações e exigências da Engenharia da CEF.</a:t>
          </a:r>
          <a:endParaRPr lang="pt-BR"/>
        </a:p>
      </xdr:txBody>
    </xdr:sp>
    <xdr:clientData/>
  </xdr:twoCellAnchor>
  <xdr:twoCellAnchor>
    <xdr:from>
      <xdr:col>36</xdr:col>
      <xdr:colOff>47625</xdr:colOff>
      <xdr:row>42</xdr:row>
      <xdr:rowOff>0</xdr:rowOff>
    </xdr:from>
    <xdr:to>
      <xdr:col>37</xdr:col>
      <xdr:colOff>0</xdr:colOff>
      <xdr:row>42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5934075" y="424338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9525</xdr:colOff>
      <xdr:row>42</xdr:row>
      <xdr:rowOff>0</xdr:rowOff>
    </xdr:from>
    <xdr:to>
      <xdr:col>38</xdr:col>
      <xdr:colOff>19050</xdr:colOff>
      <xdr:row>42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6057900" y="424338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42</xdr:row>
      <xdr:rowOff>2070</xdr:rowOff>
    </xdr:from>
    <xdr:to>
      <xdr:col>31</xdr:col>
      <xdr:colOff>114300</xdr:colOff>
      <xdr:row>42</xdr:row>
      <xdr:rowOff>2070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38125" y="42435945"/>
          <a:ext cx="4953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MS Sans Serif"/>
            </a:rPr>
            <a:t>Com relação ao </a:t>
          </a:r>
          <a:r>
            <a:rPr lang="pt-BR" sz="800" b="1" i="0" u="none" strike="noStrike" baseline="0">
              <a:solidFill>
                <a:srgbClr val="000000"/>
              </a:solidFill>
              <a:latin typeface="MS Sans Serif"/>
            </a:rPr>
            <a:t>Desempenho Técnico</a:t>
          </a:r>
          <a:r>
            <a:rPr lang="pt-BR" sz="800" b="0" i="0" u="none" strike="noStrike" baseline="0">
              <a:solidFill>
                <a:srgbClr val="000000"/>
              </a:solidFill>
              <a:latin typeface="MS Sans Serif"/>
            </a:rPr>
            <a:t> da Empresa, aí compreendidos os aspectos de cumprimento dos projetos, atendimento às especificações propostas, qualidade da execução dos serviços, cumprimento dos prazos e cronogramas e relacionamento e tempestividade nas solicitações e exigências da Engenharia da CEF.</a:t>
          </a:r>
          <a:endParaRPr lang="pt-BR"/>
        </a:p>
      </xdr:txBody>
    </xdr:sp>
    <xdr:clientData/>
  </xdr:twoCellAnchor>
  <xdr:twoCellAnchor>
    <xdr:from>
      <xdr:col>37</xdr:col>
      <xdr:colOff>9525</xdr:colOff>
      <xdr:row>42</xdr:row>
      <xdr:rowOff>0</xdr:rowOff>
    </xdr:from>
    <xdr:to>
      <xdr:col>38</xdr:col>
      <xdr:colOff>19050</xdr:colOff>
      <xdr:row>42</xdr:row>
      <xdr:rowOff>0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6057900" y="424338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3"/>
  <sheetViews>
    <sheetView tabSelected="1" workbookViewId="0">
      <selection activeCell="AQ35" sqref="AQ35"/>
    </sheetView>
  </sheetViews>
  <sheetFormatPr defaultRowHeight="15" x14ac:dyDescent="0.25"/>
  <cols>
    <col min="1" max="1" width="5.42578125" customWidth="1"/>
    <col min="2" max="2" width="1.140625" customWidth="1"/>
    <col min="3" max="3" width="7.42578125" customWidth="1"/>
    <col min="7" max="7" width="5.85546875" customWidth="1"/>
    <col min="8" max="8" width="0.140625" hidden="1" customWidth="1"/>
    <col min="9" max="9" width="9.140625" hidden="1" customWidth="1"/>
    <col min="10" max="10" width="4" hidden="1" customWidth="1"/>
    <col min="11" max="12" width="9.140625" hidden="1" customWidth="1"/>
    <col min="13" max="13" width="5.85546875" hidden="1" customWidth="1"/>
    <col min="14" max="19" width="9.140625" hidden="1" customWidth="1"/>
    <col min="21" max="21" width="6" customWidth="1"/>
    <col min="22" max="22" width="5" hidden="1" customWidth="1"/>
    <col min="23" max="23" width="6.140625" hidden="1" customWidth="1"/>
    <col min="24" max="24" width="4.28515625" hidden="1" customWidth="1"/>
    <col min="25" max="26" width="9.140625" hidden="1" customWidth="1"/>
    <col min="27" max="27" width="7" customWidth="1"/>
    <col min="28" max="28" width="1.5703125" customWidth="1"/>
    <col min="29" max="29" width="3.7109375" hidden="1" customWidth="1"/>
    <col min="30" max="30" width="7.140625" customWidth="1"/>
    <col min="31" max="31" width="1.5703125" hidden="1" customWidth="1"/>
    <col min="32" max="32" width="9.140625" hidden="1" customWidth="1"/>
    <col min="33" max="33" width="8.5703125" customWidth="1"/>
    <col min="34" max="34" width="3.5703125" hidden="1" customWidth="1"/>
    <col min="36" max="36" width="2.7109375" hidden="1" customWidth="1"/>
    <col min="37" max="37" width="8.28515625" customWidth="1"/>
    <col min="38" max="38" width="5.28515625" hidden="1" customWidth="1"/>
    <col min="40" max="40" width="2.7109375" hidden="1" customWidth="1"/>
    <col min="42" max="42" width="4.5703125" hidden="1" customWidth="1"/>
    <col min="43" max="43" width="9.140625" customWidth="1"/>
    <col min="44" max="44" width="0.140625" customWidth="1"/>
    <col min="45" max="45" width="0.28515625" hidden="1" customWidth="1"/>
    <col min="46" max="46" width="3.7109375" hidden="1" customWidth="1"/>
    <col min="47" max="57" width="9.140625" hidden="1" customWidth="1"/>
    <col min="58" max="58" width="0.140625" customWidth="1"/>
    <col min="59" max="65" width="9.140625" hidden="1" customWidth="1"/>
    <col min="66" max="66" width="9.5703125" bestFit="1" customWidth="1"/>
  </cols>
  <sheetData>
    <row r="1" spans="1:69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3"/>
    </row>
    <row r="2" spans="1:6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9" x14ac:dyDescent="0.25">
      <c r="A3" s="7" t="s">
        <v>1</v>
      </c>
      <c r="B3" s="8"/>
      <c r="C3" s="9"/>
      <c r="D3" s="10" t="s">
        <v>39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3"/>
      <c r="X3" s="14"/>
      <c r="Y3" s="15"/>
      <c r="Z3" s="16" t="s">
        <v>2</v>
      </c>
      <c r="AA3" s="17"/>
      <c r="AB3" s="17"/>
      <c r="AC3" s="18"/>
      <c r="AD3" s="19" t="s">
        <v>3</v>
      </c>
      <c r="AE3" s="20"/>
      <c r="AF3" s="21"/>
      <c r="AG3" s="22" t="s">
        <v>4</v>
      </c>
      <c r="AH3" s="23"/>
      <c r="AI3" s="23"/>
      <c r="AJ3" s="23"/>
      <c r="AK3" s="23"/>
      <c r="AL3" s="23"/>
      <c r="AM3" s="23"/>
      <c r="AN3" s="24"/>
      <c r="AO3" s="25"/>
      <c r="AP3" s="26"/>
      <c r="AQ3" s="26"/>
      <c r="AR3" s="26"/>
      <c r="AS3" s="26"/>
      <c r="AT3" s="27"/>
      <c r="AU3" s="19" t="s">
        <v>5</v>
      </c>
      <c r="AV3" s="20"/>
      <c r="AW3" s="21"/>
      <c r="AX3" s="22" t="s">
        <v>6</v>
      </c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4"/>
      <c r="BJ3" s="28">
        <f>IF(W3&gt;0,W3,0)</f>
        <v>0</v>
      </c>
      <c r="BK3" s="29"/>
      <c r="BL3" s="30"/>
      <c r="BM3" s="31"/>
    </row>
    <row r="4" spans="1:6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9" x14ac:dyDescent="0.25">
      <c r="A5" s="32" t="s">
        <v>7</v>
      </c>
      <c r="B5" s="32"/>
      <c r="C5" s="32"/>
      <c r="D5" s="33" t="s">
        <v>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 t="s">
        <v>9</v>
      </c>
      <c r="U5" s="33"/>
      <c r="V5" s="33"/>
      <c r="W5" s="33"/>
      <c r="X5" s="33"/>
      <c r="Y5" s="33"/>
      <c r="Z5" s="33"/>
      <c r="AA5" s="33"/>
      <c r="AB5" s="33"/>
      <c r="AC5" s="33"/>
      <c r="AD5" s="34" t="s">
        <v>10</v>
      </c>
      <c r="AE5" s="34"/>
      <c r="AF5" s="34"/>
      <c r="AG5" s="35">
        <v>1</v>
      </c>
      <c r="AH5" s="35"/>
      <c r="AI5" s="35"/>
      <c r="AJ5" s="35"/>
      <c r="AK5" s="35">
        <f>AG5+1</f>
        <v>2</v>
      </c>
      <c r="AL5" s="35"/>
      <c r="AM5" s="35"/>
      <c r="AN5" s="35"/>
      <c r="AO5" s="35">
        <f>AK5+1</f>
        <v>3</v>
      </c>
      <c r="AP5" s="35"/>
      <c r="AQ5" s="35"/>
      <c r="AR5" s="35"/>
      <c r="AS5" s="35">
        <f>AO5+1</f>
        <v>4</v>
      </c>
      <c r="AT5" s="35"/>
      <c r="AU5" s="35"/>
      <c r="AV5" s="35"/>
      <c r="AW5" s="35">
        <f>AS5+1</f>
        <v>5</v>
      </c>
      <c r="AX5" s="35"/>
      <c r="AY5" s="35"/>
      <c r="AZ5" s="35"/>
      <c r="BA5" s="35">
        <f>AW5+1</f>
        <v>6</v>
      </c>
      <c r="BB5" s="35"/>
      <c r="BC5" s="35"/>
      <c r="BD5" s="35"/>
      <c r="BE5" s="35">
        <f>BA5+1</f>
        <v>7</v>
      </c>
      <c r="BF5" s="35"/>
      <c r="BG5" s="35"/>
      <c r="BH5" s="35"/>
      <c r="BI5" s="35">
        <f>BE5+1</f>
        <v>8</v>
      </c>
      <c r="BJ5" s="35"/>
      <c r="BK5" s="35"/>
      <c r="BL5" s="35"/>
      <c r="BM5" s="6"/>
    </row>
    <row r="6" spans="1:69" x14ac:dyDescent="0.25">
      <c r="A6" s="36"/>
      <c r="B6" s="36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8"/>
      <c r="AE6" s="38"/>
      <c r="AF6" s="38"/>
      <c r="AG6" s="39" t="s">
        <v>11</v>
      </c>
      <c r="AH6" s="39"/>
      <c r="AI6" s="39" t="s">
        <v>12</v>
      </c>
      <c r="AJ6" s="39"/>
      <c r="AK6" s="39" t="str">
        <f>AG6</f>
        <v xml:space="preserve"> Sp*</v>
      </c>
      <c r="AL6" s="39"/>
      <c r="AM6" s="39" t="str">
        <f>AI6</f>
        <v>Ac*</v>
      </c>
      <c r="AN6" s="39"/>
      <c r="AO6" s="39" t="str">
        <f>AK6</f>
        <v xml:space="preserve"> Sp*</v>
      </c>
      <c r="AP6" s="39"/>
      <c r="AQ6" s="39" t="str">
        <f>AM6</f>
        <v>Ac*</v>
      </c>
      <c r="AR6" s="39"/>
      <c r="AS6" s="39" t="str">
        <f>AO6</f>
        <v xml:space="preserve"> Sp*</v>
      </c>
      <c r="AT6" s="39"/>
      <c r="AU6" s="39" t="str">
        <f>AQ6</f>
        <v>Ac*</v>
      </c>
      <c r="AV6" s="39"/>
      <c r="AW6" s="39" t="str">
        <f>AS6</f>
        <v xml:space="preserve"> Sp*</v>
      </c>
      <c r="AX6" s="39"/>
      <c r="AY6" s="39" t="str">
        <f>AU6</f>
        <v>Ac*</v>
      </c>
      <c r="AZ6" s="39"/>
      <c r="BA6" s="39" t="str">
        <f>AW6</f>
        <v xml:space="preserve"> Sp*</v>
      </c>
      <c r="BB6" s="39"/>
      <c r="BC6" s="39" t="str">
        <f>AY6</f>
        <v>Ac*</v>
      </c>
      <c r="BD6" s="39"/>
      <c r="BE6" s="39" t="str">
        <f>BA6</f>
        <v xml:space="preserve"> Sp*</v>
      </c>
      <c r="BF6" s="39"/>
      <c r="BG6" s="39" t="str">
        <f>BC6</f>
        <v>Ac*</v>
      </c>
      <c r="BH6" s="39"/>
      <c r="BI6" s="39" t="str">
        <f>BE6</f>
        <v xml:space="preserve"> Sp*</v>
      </c>
      <c r="BJ6" s="39"/>
      <c r="BK6" s="39" t="str">
        <f>BG6</f>
        <v>Ac*</v>
      </c>
      <c r="BL6" s="39"/>
      <c r="BM6" s="6"/>
    </row>
    <row r="7" spans="1:69" x14ac:dyDescent="0.25">
      <c r="A7" s="36"/>
      <c r="B7" s="36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40" t="s">
        <v>13</v>
      </c>
      <c r="U7" s="40"/>
      <c r="V7" s="40"/>
      <c r="W7" s="40"/>
      <c r="X7" s="40"/>
      <c r="Y7" s="40"/>
      <c r="Z7" s="40"/>
      <c r="AA7" s="41" t="s">
        <v>14</v>
      </c>
      <c r="AB7" s="41"/>
      <c r="AC7" s="41"/>
      <c r="AD7" s="41" t="s">
        <v>14</v>
      </c>
      <c r="AE7" s="41"/>
      <c r="AF7" s="41"/>
      <c r="AG7" s="41" t="s">
        <v>14</v>
      </c>
      <c r="AH7" s="41"/>
      <c r="AI7" s="41" t="s">
        <v>14</v>
      </c>
      <c r="AJ7" s="41"/>
      <c r="AK7" s="42" t="str">
        <f>AG7</f>
        <v xml:space="preserve"> </v>
      </c>
      <c r="AL7" s="39"/>
      <c r="AM7" s="42" t="str">
        <f>AI7</f>
        <v xml:space="preserve"> </v>
      </c>
      <c r="AN7" s="39"/>
      <c r="AO7" s="42" t="str">
        <f>AK7</f>
        <v xml:space="preserve"> </v>
      </c>
      <c r="AP7" s="39"/>
      <c r="AQ7" s="42" t="str">
        <f>AM7</f>
        <v xml:space="preserve"> </v>
      </c>
      <c r="AR7" s="39"/>
      <c r="AS7" s="42" t="str">
        <f>AO7</f>
        <v xml:space="preserve"> </v>
      </c>
      <c r="AT7" s="39"/>
      <c r="AU7" s="42" t="str">
        <f>AQ7</f>
        <v xml:space="preserve"> </v>
      </c>
      <c r="AV7" s="39"/>
      <c r="AW7" s="42" t="str">
        <f>AS7</f>
        <v xml:space="preserve"> </v>
      </c>
      <c r="AX7" s="39"/>
      <c r="AY7" s="42" t="str">
        <f>AU7</f>
        <v xml:space="preserve"> </v>
      </c>
      <c r="AZ7" s="39"/>
      <c r="BA7" s="42" t="str">
        <f>AW7</f>
        <v xml:space="preserve"> </v>
      </c>
      <c r="BB7" s="39"/>
      <c r="BC7" s="42" t="str">
        <f>AY7</f>
        <v xml:space="preserve"> </v>
      </c>
      <c r="BD7" s="39"/>
      <c r="BE7" s="42" t="str">
        <f>BA7</f>
        <v xml:space="preserve"> </v>
      </c>
      <c r="BF7" s="39"/>
      <c r="BG7" s="42" t="str">
        <f>BC7</f>
        <v xml:space="preserve"> </v>
      </c>
      <c r="BH7" s="39"/>
      <c r="BI7" s="42" t="str">
        <f>BE7</f>
        <v xml:space="preserve"> </v>
      </c>
      <c r="BJ7" s="39"/>
      <c r="BK7" s="42" t="str">
        <f>BG7</f>
        <v xml:space="preserve"> </v>
      </c>
      <c r="BL7" s="39"/>
      <c r="BM7" s="43"/>
    </row>
    <row r="8" spans="1:69" x14ac:dyDescent="0.25">
      <c r="A8" s="44">
        <v>1</v>
      </c>
      <c r="B8" s="44"/>
      <c r="C8" s="45" t="s">
        <v>27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105">
        <v>1318.9148</v>
      </c>
      <c r="U8" s="105"/>
      <c r="V8" s="105"/>
      <c r="W8" s="105"/>
      <c r="X8" s="105"/>
      <c r="Y8" s="105"/>
      <c r="Z8" s="105"/>
      <c r="AA8" s="48">
        <f>$AR$112</f>
        <v>0</v>
      </c>
      <c r="AB8" s="48"/>
      <c r="AC8" s="48"/>
      <c r="AD8" s="49"/>
      <c r="AE8" s="49"/>
      <c r="AF8" s="49"/>
      <c r="AG8" s="50">
        <v>100</v>
      </c>
      <c r="AH8" s="50"/>
      <c r="AI8" s="48">
        <f>IF(SUM(AG$287:AH$306)&gt;0,MIN(AD8+AG8,100),0)</f>
        <v>0</v>
      </c>
      <c r="AJ8" s="48"/>
      <c r="AK8" s="50"/>
      <c r="AL8" s="50"/>
      <c r="AM8" s="51">
        <f>IF(SUM(AK$287:AL$306)&gt;0,MIN(AI8+AK8,100),0)</f>
        <v>0</v>
      </c>
      <c r="AN8" s="52"/>
      <c r="AO8" s="50"/>
      <c r="AP8" s="50"/>
      <c r="AQ8" s="51">
        <f>IF(SUM(AO$287:AP$306)&gt;0,MIN(AM8+AO8,100),0)</f>
        <v>0</v>
      </c>
      <c r="AR8" s="52"/>
      <c r="AS8" s="50"/>
      <c r="AT8" s="50"/>
      <c r="AU8" s="51">
        <f>IF(SUM(AS$287:AT$306)&gt;0,MIN(AQ8+AS8,100),0)</f>
        <v>0</v>
      </c>
      <c r="AV8" s="52"/>
      <c r="AW8" s="50"/>
      <c r="AX8" s="50"/>
      <c r="AY8" s="51">
        <f>IF(SUM(AW$287:AX$306)&gt;0,MIN(AU8+AW8,100),0)</f>
        <v>0</v>
      </c>
      <c r="AZ8" s="52"/>
      <c r="BA8" s="50"/>
      <c r="BB8" s="50"/>
      <c r="BC8" s="51">
        <f>IF(SUM(BA$287:BB$306)&gt;0,MIN(AY8+BA8,100),0)</f>
        <v>0</v>
      </c>
      <c r="BD8" s="52"/>
      <c r="BE8" s="50"/>
      <c r="BF8" s="50"/>
      <c r="BG8" s="51">
        <f>IF(SUM(BE$287:BF$306)&gt;0,MIN(BC8+BE8,100),0)</f>
        <v>0</v>
      </c>
      <c r="BH8" s="52"/>
      <c r="BI8" s="50"/>
      <c r="BJ8" s="50"/>
      <c r="BK8" s="51">
        <f>IF(SUM(BI$287:BJ$306)&gt;0,MIN(BG8+BI8,100),0)</f>
        <v>0</v>
      </c>
      <c r="BL8" s="52"/>
      <c r="BM8" s="53"/>
    </row>
    <row r="9" spans="1:69" x14ac:dyDescent="0.25">
      <c r="A9" s="44">
        <v>2</v>
      </c>
      <c r="B9" s="44"/>
      <c r="C9" s="45" t="s">
        <v>28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105">
        <v>1998.0020999999999</v>
      </c>
      <c r="U9" s="105"/>
      <c r="V9" s="105"/>
      <c r="W9" s="105"/>
      <c r="X9" s="105"/>
      <c r="Y9" s="105"/>
      <c r="Z9" s="105"/>
      <c r="AA9" s="48">
        <f>$AR$114</f>
        <v>0</v>
      </c>
      <c r="AB9" s="48"/>
      <c r="AC9" s="48"/>
      <c r="AD9" s="49"/>
      <c r="AE9" s="49"/>
      <c r="AF9" s="49"/>
      <c r="AG9" s="50">
        <v>100</v>
      </c>
      <c r="AH9" s="50"/>
      <c r="AI9" s="48">
        <f t="shared" ref="AI9:AI27" si="0">IF(SUM(AG$287:AH$306)&gt;0,MIN(AD9+AG9,100),0)</f>
        <v>0</v>
      </c>
      <c r="AJ9" s="48"/>
      <c r="AK9" s="50"/>
      <c r="AL9" s="50"/>
      <c r="AM9" s="51">
        <f t="shared" ref="AM9:AM27" si="1">IF(SUM(AK$287:AL$306)&gt;0,MIN(AI9+AK9,100),0)</f>
        <v>0</v>
      </c>
      <c r="AN9" s="52"/>
      <c r="AO9" s="50"/>
      <c r="AP9" s="50"/>
      <c r="AQ9" s="51">
        <f t="shared" ref="AQ9:AQ27" si="2">IF(SUM(AO$287:AP$306)&gt;0,MIN(AM9+AO9,100),0)</f>
        <v>0</v>
      </c>
      <c r="AR9" s="52"/>
      <c r="AS9" s="50"/>
      <c r="AT9" s="50"/>
      <c r="AU9" s="51">
        <f t="shared" ref="AU9:AU27" si="3">IF(SUM(AS$287:AT$306)&gt;0,MIN(AQ9+AS9,100),0)</f>
        <v>0</v>
      </c>
      <c r="AV9" s="52"/>
      <c r="AW9" s="50"/>
      <c r="AX9" s="50"/>
      <c r="AY9" s="51">
        <f t="shared" ref="AY9:AY27" si="4">IF(SUM(AW$287:AX$306)&gt;0,MIN(AU9+AW9,100),0)</f>
        <v>0</v>
      </c>
      <c r="AZ9" s="52"/>
      <c r="BA9" s="50"/>
      <c r="BB9" s="50"/>
      <c r="BC9" s="51">
        <f t="shared" ref="BC9:BC27" si="5">IF(SUM(BA$287:BB$306)&gt;0,MIN(AY9+BA9,100),0)</f>
        <v>0</v>
      </c>
      <c r="BD9" s="52"/>
      <c r="BE9" s="50"/>
      <c r="BF9" s="50"/>
      <c r="BG9" s="51">
        <f t="shared" ref="BG9:BG27" si="6">IF(SUM(BE$287:BF$306)&gt;0,MIN(BC9+BE9,100),0)</f>
        <v>0</v>
      </c>
      <c r="BH9" s="52"/>
      <c r="BI9" s="50"/>
      <c r="BJ9" s="50"/>
      <c r="BK9" s="51">
        <f t="shared" ref="BK9:BK27" si="7">IF(SUM(BI$287:BJ$306)&gt;0,MIN(BG9+BI9,100),0)</f>
        <v>0</v>
      </c>
      <c r="BL9" s="52"/>
      <c r="BM9" s="53"/>
    </row>
    <row r="10" spans="1:69" x14ac:dyDescent="0.25">
      <c r="A10" s="44">
        <v>3</v>
      </c>
      <c r="B10" s="44"/>
      <c r="C10" s="45" t="s">
        <v>30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105">
        <v>229.69980000000001</v>
      </c>
      <c r="U10" s="105"/>
      <c r="V10" s="105"/>
      <c r="W10" s="105"/>
      <c r="X10" s="105"/>
      <c r="Y10" s="105"/>
      <c r="Z10" s="105"/>
      <c r="AA10" s="48">
        <f>$AR$126</f>
        <v>0</v>
      </c>
      <c r="AB10" s="48"/>
      <c r="AC10" s="48"/>
      <c r="AD10" s="49"/>
      <c r="AE10" s="49"/>
      <c r="AF10" s="49"/>
      <c r="AG10" s="50">
        <v>100</v>
      </c>
      <c r="AH10" s="50"/>
      <c r="AI10" s="48">
        <f t="shared" si="0"/>
        <v>0</v>
      </c>
      <c r="AJ10" s="48"/>
      <c r="AK10" s="50"/>
      <c r="AL10" s="50"/>
      <c r="AM10" s="51">
        <f t="shared" si="1"/>
        <v>0</v>
      </c>
      <c r="AN10" s="52"/>
      <c r="AO10" s="50"/>
      <c r="AP10" s="50"/>
      <c r="AQ10" s="51">
        <f t="shared" si="2"/>
        <v>0</v>
      </c>
      <c r="AR10" s="52"/>
      <c r="AS10" s="50"/>
      <c r="AT10" s="50"/>
      <c r="AU10" s="51">
        <f t="shared" si="3"/>
        <v>0</v>
      </c>
      <c r="AV10" s="52"/>
      <c r="AW10" s="50"/>
      <c r="AX10" s="50"/>
      <c r="AY10" s="51">
        <f t="shared" si="4"/>
        <v>0</v>
      </c>
      <c r="AZ10" s="52"/>
      <c r="BA10" s="50"/>
      <c r="BB10" s="50"/>
      <c r="BC10" s="51">
        <f t="shared" si="5"/>
        <v>0</v>
      </c>
      <c r="BD10" s="52"/>
      <c r="BE10" s="50"/>
      <c r="BF10" s="50"/>
      <c r="BG10" s="51">
        <f t="shared" si="6"/>
        <v>0</v>
      </c>
      <c r="BH10" s="52"/>
      <c r="BI10" s="50"/>
      <c r="BJ10" s="50"/>
      <c r="BK10" s="51">
        <f t="shared" si="7"/>
        <v>0</v>
      </c>
      <c r="BL10" s="52"/>
      <c r="BM10" s="53"/>
    </row>
    <row r="11" spans="1:69" x14ac:dyDescent="0.25">
      <c r="A11" s="44">
        <v>4</v>
      </c>
      <c r="B11" s="44"/>
      <c r="C11" s="45" t="s">
        <v>29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105">
        <v>9214.0954000000002</v>
      </c>
      <c r="U11" s="105"/>
      <c r="V11" s="105"/>
      <c r="W11" s="105"/>
      <c r="X11" s="105"/>
      <c r="Y11" s="105"/>
      <c r="Z11" s="105"/>
      <c r="AA11" s="48">
        <f>$AR$133</f>
        <v>0</v>
      </c>
      <c r="AB11" s="48"/>
      <c r="AC11" s="48"/>
      <c r="AD11" s="49"/>
      <c r="AE11" s="49"/>
      <c r="AF11" s="49"/>
      <c r="AG11" s="50"/>
      <c r="AH11" s="50"/>
      <c r="AI11" s="48">
        <f t="shared" si="0"/>
        <v>0</v>
      </c>
      <c r="AJ11" s="48"/>
      <c r="AK11" s="50">
        <v>100</v>
      </c>
      <c r="AL11" s="50"/>
      <c r="AM11" s="51">
        <f t="shared" si="1"/>
        <v>0</v>
      </c>
      <c r="AN11" s="52"/>
      <c r="AO11" s="50"/>
      <c r="AP11" s="50"/>
      <c r="AQ11" s="51">
        <f t="shared" si="2"/>
        <v>0</v>
      </c>
      <c r="AR11" s="52"/>
      <c r="AS11" s="50"/>
      <c r="AT11" s="50"/>
      <c r="AU11" s="51">
        <f t="shared" si="3"/>
        <v>0</v>
      </c>
      <c r="AV11" s="52"/>
      <c r="AW11" s="50"/>
      <c r="AX11" s="50"/>
      <c r="AY11" s="51">
        <f t="shared" si="4"/>
        <v>0</v>
      </c>
      <c r="AZ11" s="52"/>
      <c r="BA11" s="50"/>
      <c r="BB11" s="50"/>
      <c r="BC11" s="51">
        <f t="shared" si="5"/>
        <v>0</v>
      </c>
      <c r="BD11" s="52"/>
      <c r="BE11" s="50"/>
      <c r="BF11" s="50"/>
      <c r="BG11" s="51">
        <f t="shared" si="6"/>
        <v>0</v>
      </c>
      <c r="BH11" s="52"/>
      <c r="BI11" s="50"/>
      <c r="BJ11" s="50"/>
      <c r="BK11" s="51">
        <f t="shared" si="7"/>
        <v>0</v>
      </c>
      <c r="BL11" s="52"/>
      <c r="BM11" s="53"/>
    </row>
    <row r="12" spans="1:69" x14ac:dyDescent="0.25">
      <c r="A12" s="44">
        <v>5</v>
      </c>
      <c r="B12" s="44"/>
      <c r="C12" s="45" t="s">
        <v>31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105">
        <v>6683.2479999999996</v>
      </c>
      <c r="U12" s="105"/>
      <c r="V12" s="105"/>
      <c r="W12" s="105"/>
      <c r="X12" s="105"/>
      <c r="Y12" s="105"/>
      <c r="Z12" s="105"/>
      <c r="AA12" s="48">
        <f>$AR$142</f>
        <v>0</v>
      </c>
      <c r="AB12" s="48"/>
      <c r="AC12" s="48"/>
      <c r="AD12" s="49"/>
      <c r="AE12" s="49"/>
      <c r="AF12" s="49"/>
      <c r="AG12" s="50">
        <v>19.16</v>
      </c>
      <c r="AH12" s="50"/>
      <c r="AI12" s="48">
        <f t="shared" si="0"/>
        <v>0</v>
      </c>
      <c r="AJ12" s="48"/>
      <c r="AK12" s="50">
        <v>80.834900000000005</v>
      </c>
      <c r="AL12" s="50"/>
      <c r="AM12" s="51">
        <f t="shared" si="1"/>
        <v>0</v>
      </c>
      <c r="AN12" s="52"/>
      <c r="AO12" s="50"/>
      <c r="AP12" s="50"/>
      <c r="AQ12" s="51">
        <f t="shared" si="2"/>
        <v>0</v>
      </c>
      <c r="AR12" s="52"/>
      <c r="AS12" s="50"/>
      <c r="AT12" s="50"/>
      <c r="AU12" s="51">
        <f t="shared" si="3"/>
        <v>0</v>
      </c>
      <c r="AV12" s="52"/>
      <c r="AW12" s="50"/>
      <c r="AX12" s="50"/>
      <c r="AY12" s="51">
        <f t="shared" si="4"/>
        <v>0</v>
      </c>
      <c r="AZ12" s="52"/>
      <c r="BA12" s="50"/>
      <c r="BB12" s="50"/>
      <c r="BC12" s="51">
        <f t="shared" si="5"/>
        <v>0</v>
      </c>
      <c r="BD12" s="52"/>
      <c r="BE12" s="50"/>
      <c r="BF12" s="50"/>
      <c r="BG12" s="51">
        <f t="shared" si="6"/>
        <v>0</v>
      </c>
      <c r="BH12" s="52"/>
      <c r="BI12" s="50"/>
      <c r="BJ12" s="50"/>
      <c r="BK12" s="51">
        <f t="shared" si="7"/>
        <v>0</v>
      </c>
      <c r="BL12" s="52"/>
      <c r="BM12" s="53"/>
      <c r="BN12" s="112">
        <f>T12*AG12%</f>
        <v>1280.5103167999998</v>
      </c>
      <c r="BO12">
        <f>T12*AK12%</f>
        <v>5402.3968375520008</v>
      </c>
      <c r="BP12">
        <f>BN12+BO12</f>
        <v>6682.9071543520004</v>
      </c>
    </row>
    <row r="13" spans="1:69" x14ac:dyDescent="0.25">
      <c r="A13" s="44">
        <v>6</v>
      </c>
      <c r="B13" s="44"/>
      <c r="C13" s="45" t="s">
        <v>32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105">
        <v>6270.3455999999996</v>
      </c>
      <c r="U13" s="105"/>
      <c r="V13" s="105"/>
      <c r="W13" s="105"/>
      <c r="X13" s="105"/>
      <c r="Y13" s="105"/>
      <c r="Z13" s="105"/>
      <c r="AA13" s="48">
        <f>$AR$152</f>
        <v>0</v>
      </c>
      <c r="AB13" s="48"/>
      <c r="AC13" s="48"/>
      <c r="AD13" s="49"/>
      <c r="AE13" s="49"/>
      <c r="AF13" s="49"/>
      <c r="AG13" s="50"/>
      <c r="AH13" s="50"/>
      <c r="AI13" s="48">
        <f t="shared" si="0"/>
        <v>0</v>
      </c>
      <c r="AJ13" s="48"/>
      <c r="AK13" s="50">
        <v>80</v>
      </c>
      <c r="AL13" s="50"/>
      <c r="AM13" s="51">
        <f t="shared" si="1"/>
        <v>0</v>
      </c>
      <c r="AN13" s="52"/>
      <c r="AO13" s="50">
        <v>20</v>
      </c>
      <c r="AP13" s="50"/>
      <c r="AQ13" s="51">
        <f t="shared" si="2"/>
        <v>0</v>
      </c>
      <c r="AR13" s="52"/>
      <c r="AS13" s="50"/>
      <c r="AT13" s="50"/>
      <c r="AU13" s="51">
        <f t="shared" si="3"/>
        <v>0</v>
      </c>
      <c r="AV13" s="52"/>
      <c r="AW13" s="50"/>
      <c r="AX13" s="50"/>
      <c r="AY13" s="51">
        <f t="shared" si="4"/>
        <v>0</v>
      </c>
      <c r="AZ13" s="52"/>
      <c r="BA13" s="50"/>
      <c r="BB13" s="50"/>
      <c r="BC13" s="51">
        <f t="shared" si="5"/>
        <v>0</v>
      </c>
      <c r="BD13" s="52"/>
      <c r="BE13" s="50"/>
      <c r="BF13" s="50"/>
      <c r="BG13" s="51">
        <f t="shared" si="6"/>
        <v>0</v>
      </c>
      <c r="BH13" s="52"/>
      <c r="BI13" s="50"/>
      <c r="BJ13" s="50"/>
      <c r="BK13" s="51">
        <f t="shared" si="7"/>
        <v>0</v>
      </c>
      <c r="BL13" s="52"/>
      <c r="BM13" s="53"/>
    </row>
    <row r="14" spans="1:69" x14ac:dyDescent="0.25">
      <c r="A14" s="44">
        <v>7</v>
      </c>
      <c r="B14" s="44"/>
      <c r="C14" s="45" t="s">
        <v>33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105">
        <v>8555.3168999999998</v>
      </c>
      <c r="U14" s="105"/>
      <c r="V14" s="105"/>
      <c r="W14" s="105"/>
      <c r="X14" s="105"/>
      <c r="Y14" s="105"/>
      <c r="Z14" s="105"/>
      <c r="AA14" s="48">
        <f>$AR$161</f>
        <v>0</v>
      </c>
      <c r="AB14" s="48"/>
      <c r="AC14" s="48"/>
      <c r="AD14" s="49"/>
      <c r="AE14" s="49"/>
      <c r="AF14" s="49"/>
      <c r="AG14" s="50"/>
      <c r="AH14" s="50"/>
      <c r="AI14" s="48">
        <f t="shared" si="0"/>
        <v>0</v>
      </c>
      <c r="AJ14" s="48"/>
      <c r="AK14" s="50">
        <v>5.5</v>
      </c>
      <c r="AL14" s="50"/>
      <c r="AM14" s="51">
        <f t="shared" si="1"/>
        <v>0</v>
      </c>
      <c r="AN14" s="52"/>
      <c r="AO14" s="50">
        <v>94.5</v>
      </c>
      <c r="AP14" s="50"/>
      <c r="AQ14" s="51">
        <f t="shared" si="2"/>
        <v>0</v>
      </c>
      <c r="AR14" s="52"/>
      <c r="AS14" s="50"/>
      <c r="AT14" s="50"/>
      <c r="AU14" s="51">
        <f t="shared" si="3"/>
        <v>0</v>
      </c>
      <c r="AV14" s="52"/>
      <c r="AW14" s="50"/>
      <c r="AX14" s="50"/>
      <c r="AY14" s="51">
        <f t="shared" si="4"/>
        <v>0</v>
      </c>
      <c r="AZ14" s="52"/>
      <c r="BA14" s="50"/>
      <c r="BB14" s="50"/>
      <c r="BC14" s="51">
        <f t="shared" si="5"/>
        <v>0</v>
      </c>
      <c r="BD14" s="52"/>
      <c r="BE14" s="50"/>
      <c r="BF14" s="50"/>
      <c r="BG14" s="51">
        <f t="shared" si="6"/>
        <v>0</v>
      </c>
      <c r="BH14" s="52"/>
      <c r="BI14" s="50"/>
      <c r="BJ14" s="50"/>
      <c r="BK14" s="51">
        <f t="shared" si="7"/>
        <v>0</v>
      </c>
      <c r="BL14" s="52"/>
      <c r="BM14" s="53"/>
    </row>
    <row r="15" spans="1:69" x14ac:dyDescent="0.25">
      <c r="A15" s="44">
        <v>8</v>
      </c>
      <c r="B15" s="44"/>
      <c r="C15" s="45" t="s">
        <v>34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105">
        <v>29433.824799999999</v>
      </c>
      <c r="U15" s="105"/>
      <c r="V15" s="105"/>
      <c r="W15" s="105"/>
      <c r="X15" s="105"/>
      <c r="Y15" s="105"/>
      <c r="Z15" s="105"/>
      <c r="AA15" s="48">
        <f>$AR$168</f>
        <v>0</v>
      </c>
      <c r="AB15" s="48"/>
      <c r="AC15" s="48"/>
      <c r="AD15" s="49"/>
      <c r="AE15" s="49"/>
      <c r="AF15" s="49"/>
      <c r="AG15" s="50">
        <v>30</v>
      </c>
      <c r="AH15" s="50"/>
      <c r="AI15" s="48">
        <f t="shared" si="0"/>
        <v>0</v>
      </c>
      <c r="AJ15" s="48"/>
      <c r="AK15" s="50">
        <v>60</v>
      </c>
      <c r="AL15" s="50"/>
      <c r="AM15" s="51">
        <f t="shared" si="1"/>
        <v>0</v>
      </c>
      <c r="AN15" s="52"/>
      <c r="AO15" s="50">
        <v>10</v>
      </c>
      <c r="AP15" s="50"/>
      <c r="AQ15" s="51">
        <f t="shared" si="2"/>
        <v>0</v>
      </c>
      <c r="AR15" s="52"/>
      <c r="AS15" s="50"/>
      <c r="AT15" s="50"/>
      <c r="AU15" s="51">
        <f t="shared" si="3"/>
        <v>0</v>
      </c>
      <c r="AV15" s="52"/>
      <c r="AW15" s="50"/>
      <c r="AX15" s="50"/>
      <c r="AY15" s="51">
        <f t="shared" si="4"/>
        <v>0</v>
      </c>
      <c r="AZ15" s="52"/>
      <c r="BA15" s="50"/>
      <c r="BB15" s="50"/>
      <c r="BC15" s="51">
        <f t="shared" si="5"/>
        <v>0</v>
      </c>
      <c r="BD15" s="52"/>
      <c r="BE15" s="50"/>
      <c r="BF15" s="50"/>
      <c r="BG15" s="51">
        <f t="shared" si="6"/>
        <v>0</v>
      </c>
      <c r="BH15" s="52"/>
      <c r="BI15" s="50"/>
      <c r="BJ15" s="50"/>
      <c r="BK15" s="51">
        <f t="shared" si="7"/>
        <v>0</v>
      </c>
      <c r="BL15" s="52"/>
      <c r="BM15" s="53"/>
      <c r="BN15">
        <f>T15*AG15%</f>
        <v>8830.1474399999988</v>
      </c>
      <c r="BO15">
        <f>T15*AK15%</f>
        <v>17660.294879999998</v>
      </c>
      <c r="BP15">
        <f>T15*AO15%</f>
        <v>2943.3824800000002</v>
      </c>
      <c r="BQ15">
        <f>BN15+BO15+BP15</f>
        <v>29433.824799999995</v>
      </c>
    </row>
    <row r="16" spans="1:69" x14ac:dyDescent="0.25">
      <c r="A16" s="44">
        <v>9</v>
      </c>
      <c r="B16" s="44"/>
      <c r="C16" s="45" t="s">
        <v>15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105">
        <v>23008.208999999999</v>
      </c>
      <c r="U16" s="105"/>
      <c r="V16" s="105"/>
      <c r="W16" s="105"/>
      <c r="X16" s="105"/>
      <c r="Y16" s="105"/>
      <c r="Z16" s="105"/>
      <c r="AA16" s="48">
        <f>$AR$175</f>
        <v>0</v>
      </c>
      <c r="AB16" s="48"/>
      <c r="AC16" s="48"/>
      <c r="AD16" s="49"/>
      <c r="AE16" s="49"/>
      <c r="AF16" s="49"/>
      <c r="AG16" s="54">
        <v>50</v>
      </c>
      <c r="AH16" s="55"/>
      <c r="AI16" s="48">
        <f t="shared" si="0"/>
        <v>0</v>
      </c>
      <c r="AJ16" s="48"/>
      <c r="AK16" s="50">
        <v>50</v>
      </c>
      <c r="AL16" s="50"/>
      <c r="AM16" s="51">
        <f t="shared" si="1"/>
        <v>0</v>
      </c>
      <c r="AN16" s="52"/>
      <c r="AO16" s="50"/>
      <c r="AP16" s="50"/>
      <c r="AQ16" s="51">
        <f t="shared" si="2"/>
        <v>0</v>
      </c>
      <c r="AR16" s="52"/>
      <c r="AS16" s="50"/>
      <c r="AT16" s="50"/>
      <c r="AU16" s="51">
        <f t="shared" si="3"/>
        <v>0</v>
      </c>
      <c r="AV16" s="52"/>
      <c r="AW16" s="50"/>
      <c r="AX16" s="50"/>
      <c r="AY16" s="51">
        <f t="shared" si="4"/>
        <v>0</v>
      </c>
      <c r="AZ16" s="52"/>
      <c r="BA16" s="50"/>
      <c r="BB16" s="50"/>
      <c r="BC16" s="51">
        <f t="shared" si="5"/>
        <v>0</v>
      </c>
      <c r="BD16" s="52"/>
      <c r="BE16" s="50"/>
      <c r="BF16" s="50"/>
      <c r="BG16" s="51">
        <f t="shared" si="6"/>
        <v>0</v>
      </c>
      <c r="BH16" s="52"/>
      <c r="BI16" s="50"/>
      <c r="BJ16" s="50"/>
      <c r="BK16" s="51">
        <f t="shared" si="7"/>
        <v>0</v>
      </c>
      <c r="BL16" s="52"/>
      <c r="BM16" s="53"/>
      <c r="BN16">
        <f>T16*AG16%</f>
        <v>11504.104499999999</v>
      </c>
      <c r="BO16">
        <f>T16*AK16%</f>
        <v>11504.104499999999</v>
      </c>
      <c r="BP16">
        <f>BN16+BO16</f>
        <v>23008.208999999999</v>
      </c>
    </row>
    <row r="17" spans="1:68" x14ac:dyDescent="0.25">
      <c r="A17" s="44">
        <v>10</v>
      </c>
      <c r="B17" s="44"/>
      <c r="C17" s="45" t="s">
        <v>35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105">
        <v>10016.4118</v>
      </c>
      <c r="U17" s="105"/>
      <c r="V17" s="105"/>
      <c r="W17" s="105"/>
      <c r="X17" s="105"/>
      <c r="Y17" s="105"/>
      <c r="Z17" s="105"/>
      <c r="AA17" s="48">
        <f>$AR$187</f>
        <v>0</v>
      </c>
      <c r="AB17" s="48"/>
      <c r="AC17" s="48"/>
      <c r="AD17" s="49"/>
      <c r="AE17" s="49"/>
      <c r="AF17" s="49"/>
      <c r="AG17" s="54"/>
      <c r="AH17" s="55"/>
      <c r="AI17" s="48">
        <f t="shared" si="0"/>
        <v>0</v>
      </c>
      <c r="AJ17" s="48"/>
      <c r="AK17" s="50">
        <v>50</v>
      </c>
      <c r="AL17" s="50"/>
      <c r="AM17" s="51">
        <f t="shared" si="1"/>
        <v>0</v>
      </c>
      <c r="AN17" s="52"/>
      <c r="AO17" s="50">
        <v>50</v>
      </c>
      <c r="AP17" s="50"/>
      <c r="AQ17" s="51">
        <f t="shared" si="2"/>
        <v>0</v>
      </c>
      <c r="AR17" s="52"/>
      <c r="AS17" s="50"/>
      <c r="AT17" s="50"/>
      <c r="AU17" s="51">
        <f t="shared" si="3"/>
        <v>0</v>
      </c>
      <c r="AV17" s="52"/>
      <c r="AW17" s="50"/>
      <c r="AX17" s="50"/>
      <c r="AY17" s="51">
        <f t="shared" si="4"/>
        <v>0</v>
      </c>
      <c r="AZ17" s="52"/>
      <c r="BA17" s="50"/>
      <c r="BB17" s="50"/>
      <c r="BC17" s="51">
        <f t="shared" si="5"/>
        <v>0</v>
      </c>
      <c r="BD17" s="52"/>
      <c r="BE17" s="50"/>
      <c r="BF17" s="50"/>
      <c r="BG17" s="51">
        <f t="shared" si="6"/>
        <v>0</v>
      </c>
      <c r="BH17" s="52"/>
      <c r="BI17" s="50"/>
      <c r="BJ17" s="50"/>
      <c r="BK17" s="51">
        <f t="shared" si="7"/>
        <v>0</v>
      </c>
      <c r="BL17" s="52"/>
      <c r="BM17" s="53"/>
      <c r="BN17">
        <f>T17*AK17%</f>
        <v>5008.2058999999999</v>
      </c>
      <c r="BO17">
        <f>T17*AO17%</f>
        <v>5008.2058999999999</v>
      </c>
      <c r="BP17">
        <f>BN17+BO17</f>
        <v>10016.4118</v>
      </c>
    </row>
    <row r="18" spans="1:68" x14ac:dyDescent="0.25">
      <c r="A18" s="44">
        <v>11</v>
      </c>
      <c r="B18" s="44"/>
      <c r="C18" s="45" t="s">
        <v>36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105">
        <v>2385.9870999999998</v>
      </c>
      <c r="U18" s="105"/>
      <c r="V18" s="105"/>
      <c r="W18" s="105"/>
      <c r="X18" s="105"/>
      <c r="Y18" s="105"/>
      <c r="Z18" s="105"/>
      <c r="AA18" s="48">
        <f>$AR$194</f>
        <v>0</v>
      </c>
      <c r="AB18" s="48"/>
      <c r="AC18" s="48"/>
      <c r="AD18" s="49"/>
      <c r="AE18" s="49"/>
      <c r="AF18" s="49"/>
      <c r="AG18" s="54"/>
      <c r="AH18" s="55"/>
      <c r="AI18" s="48">
        <f t="shared" si="0"/>
        <v>0</v>
      </c>
      <c r="AJ18" s="48"/>
      <c r="AK18" s="50"/>
      <c r="AL18" s="50"/>
      <c r="AM18" s="51">
        <f t="shared" si="1"/>
        <v>0</v>
      </c>
      <c r="AN18" s="52"/>
      <c r="AO18" s="50">
        <v>100</v>
      </c>
      <c r="AP18" s="50"/>
      <c r="AQ18" s="51">
        <f t="shared" si="2"/>
        <v>0</v>
      </c>
      <c r="AR18" s="52"/>
      <c r="AS18" s="50"/>
      <c r="AT18" s="50"/>
      <c r="AU18" s="51">
        <f t="shared" si="3"/>
        <v>0</v>
      </c>
      <c r="AV18" s="52"/>
      <c r="AW18" s="50"/>
      <c r="AX18" s="50"/>
      <c r="AY18" s="51">
        <f t="shared" si="4"/>
        <v>0</v>
      </c>
      <c r="AZ18" s="52"/>
      <c r="BA18" s="50"/>
      <c r="BB18" s="50"/>
      <c r="BC18" s="51">
        <f t="shared" si="5"/>
        <v>0</v>
      </c>
      <c r="BD18" s="52"/>
      <c r="BE18" s="50"/>
      <c r="BF18" s="50"/>
      <c r="BG18" s="51">
        <f t="shared" si="6"/>
        <v>0</v>
      </c>
      <c r="BH18" s="52"/>
      <c r="BI18" s="50"/>
      <c r="BJ18" s="50"/>
      <c r="BK18" s="51">
        <f t="shared" si="7"/>
        <v>0</v>
      </c>
      <c r="BL18" s="52"/>
      <c r="BM18" s="53"/>
    </row>
    <row r="19" spans="1:68" x14ac:dyDescent="0.25">
      <c r="A19" s="44">
        <v>12</v>
      </c>
      <c r="B19" s="44"/>
      <c r="C19" s="45" t="s">
        <v>37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105">
        <v>1998.2180000000001</v>
      </c>
      <c r="U19" s="105"/>
      <c r="V19" s="105"/>
      <c r="W19" s="105"/>
      <c r="X19" s="105"/>
      <c r="Y19" s="105"/>
      <c r="Z19" s="105"/>
      <c r="AA19" s="48">
        <f>$AR$205</f>
        <v>0</v>
      </c>
      <c r="AB19" s="48"/>
      <c r="AC19" s="48"/>
      <c r="AD19" s="49"/>
      <c r="AE19" s="49"/>
      <c r="AF19" s="49"/>
      <c r="AG19" s="54"/>
      <c r="AH19" s="55"/>
      <c r="AI19" s="48">
        <f t="shared" si="0"/>
        <v>0</v>
      </c>
      <c r="AJ19" s="48"/>
      <c r="AK19" s="50"/>
      <c r="AL19" s="50"/>
      <c r="AM19" s="51">
        <f t="shared" si="1"/>
        <v>0</v>
      </c>
      <c r="AN19" s="52"/>
      <c r="AO19" s="50">
        <v>100</v>
      </c>
      <c r="AP19" s="50"/>
      <c r="AQ19" s="51">
        <f t="shared" si="2"/>
        <v>0</v>
      </c>
      <c r="AR19" s="52"/>
      <c r="AS19" s="50"/>
      <c r="AT19" s="50"/>
      <c r="AU19" s="51">
        <f t="shared" si="3"/>
        <v>0</v>
      </c>
      <c r="AV19" s="52"/>
      <c r="AW19" s="50"/>
      <c r="AX19" s="50"/>
      <c r="AY19" s="51">
        <f t="shared" si="4"/>
        <v>0</v>
      </c>
      <c r="AZ19" s="52"/>
      <c r="BA19" s="50"/>
      <c r="BB19" s="50"/>
      <c r="BC19" s="51">
        <f t="shared" si="5"/>
        <v>0</v>
      </c>
      <c r="BD19" s="52"/>
      <c r="BE19" s="50"/>
      <c r="BF19" s="50"/>
      <c r="BG19" s="51">
        <f t="shared" si="6"/>
        <v>0</v>
      </c>
      <c r="BH19" s="52"/>
      <c r="BI19" s="50"/>
      <c r="BJ19" s="50"/>
      <c r="BK19" s="51">
        <f t="shared" si="7"/>
        <v>0</v>
      </c>
      <c r="BL19" s="52"/>
      <c r="BM19" s="53"/>
    </row>
    <row r="20" spans="1:68" x14ac:dyDescent="0.25">
      <c r="A20" s="44"/>
      <c r="B20" s="44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>
        <f>$AK$215</f>
        <v>0</v>
      </c>
      <c r="U20" s="47"/>
      <c r="V20" s="47"/>
      <c r="W20" s="47"/>
      <c r="X20" s="47"/>
      <c r="Y20" s="47"/>
      <c r="Z20" s="47"/>
      <c r="AA20" s="48">
        <f>$AR$215</f>
        <v>0</v>
      </c>
      <c r="AB20" s="56"/>
      <c r="AC20" s="56"/>
      <c r="AD20" s="49"/>
      <c r="AE20" s="49"/>
      <c r="AF20" s="49"/>
      <c r="AG20" s="50"/>
      <c r="AH20" s="50"/>
      <c r="AI20" s="48">
        <f t="shared" si="0"/>
        <v>0</v>
      </c>
      <c r="AJ20" s="48"/>
      <c r="AK20" s="50"/>
      <c r="AL20" s="50"/>
      <c r="AM20" s="51">
        <f t="shared" si="1"/>
        <v>0</v>
      </c>
      <c r="AN20" s="52"/>
      <c r="AO20" s="50"/>
      <c r="AP20" s="50"/>
      <c r="AQ20" s="51">
        <f t="shared" si="2"/>
        <v>0</v>
      </c>
      <c r="AR20" s="52"/>
      <c r="AS20" s="50"/>
      <c r="AT20" s="50"/>
      <c r="AU20" s="51">
        <f t="shared" si="3"/>
        <v>0</v>
      </c>
      <c r="AV20" s="52"/>
      <c r="AW20" s="50"/>
      <c r="AX20" s="50"/>
      <c r="AY20" s="51">
        <f t="shared" si="4"/>
        <v>0</v>
      </c>
      <c r="AZ20" s="52"/>
      <c r="BA20" s="50"/>
      <c r="BB20" s="50"/>
      <c r="BC20" s="51">
        <f t="shared" si="5"/>
        <v>0</v>
      </c>
      <c r="BD20" s="52"/>
      <c r="BE20" s="50"/>
      <c r="BF20" s="50"/>
      <c r="BG20" s="51">
        <f t="shared" si="6"/>
        <v>0</v>
      </c>
      <c r="BH20" s="52"/>
      <c r="BI20" s="50"/>
      <c r="BJ20" s="50"/>
      <c r="BK20" s="51">
        <f t="shared" si="7"/>
        <v>0</v>
      </c>
      <c r="BL20" s="52"/>
      <c r="BM20" s="53"/>
    </row>
    <row r="21" spans="1:68" ht="0.75" customHeight="1" x14ac:dyDescent="0.25">
      <c r="A21" s="44"/>
      <c r="B21" s="44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>
        <f>$AK$226</f>
        <v>0</v>
      </c>
      <c r="U21" s="47"/>
      <c r="V21" s="47"/>
      <c r="W21" s="47"/>
      <c r="X21" s="47"/>
      <c r="Y21" s="47"/>
      <c r="Z21" s="47"/>
      <c r="AA21" s="48">
        <f>$AR$226</f>
        <v>0</v>
      </c>
      <c r="AB21" s="48"/>
      <c r="AC21" s="48"/>
      <c r="AD21" s="49"/>
      <c r="AE21" s="49"/>
      <c r="AF21" s="49"/>
      <c r="AG21" s="50"/>
      <c r="AH21" s="50"/>
      <c r="AI21" s="48">
        <f t="shared" si="0"/>
        <v>0</v>
      </c>
      <c r="AJ21" s="48"/>
      <c r="AK21" s="50"/>
      <c r="AL21" s="50"/>
      <c r="AM21" s="51">
        <f t="shared" si="1"/>
        <v>0</v>
      </c>
      <c r="AN21" s="52"/>
      <c r="AO21" s="50"/>
      <c r="AP21" s="50"/>
      <c r="AQ21" s="51">
        <f t="shared" si="2"/>
        <v>0</v>
      </c>
      <c r="AR21" s="52"/>
      <c r="AS21" s="50"/>
      <c r="AT21" s="50"/>
      <c r="AU21" s="51">
        <f t="shared" si="3"/>
        <v>0</v>
      </c>
      <c r="AV21" s="52"/>
      <c r="AW21" s="50"/>
      <c r="AX21" s="50"/>
      <c r="AY21" s="51">
        <f t="shared" si="4"/>
        <v>0</v>
      </c>
      <c r="AZ21" s="52"/>
      <c r="BA21" s="50"/>
      <c r="BB21" s="50"/>
      <c r="BC21" s="51">
        <f t="shared" si="5"/>
        <v>0</v>
      </c>
      <c r="BD21" s="52"/>
      <c r="BE21" s="50"/>
      <c r="BF21" s="50"/>
      <c r="BG21" s="51">
        <f t="shared" si="6"/>
        <v>0</v>
      </c>
      <c r="BH21" s="52"/>
      <c r="BI21" s="50"/>
      <c r="BJ21" s="50"/>
      <c r="BK21" s="51">
        <f t="shared" si="7"/>
        <v>0</v>
      </c>
      <c r="BL21" s="52"/>
      <c r="BM21" s="53"/>
    </row>
    <row r="22" spans="1:68" hidden="1" x14ac:dyDescent="0.25">
      <c r="A22" s="44"/>
      <c r="B22" s="44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>
        <f>$AK$232</f>
        <v>0</v>
      </c>
      <c r="U22" s="47"/>
      <c r="V22" s="47"/>
      <c r="W22" s="47"/>
      <c r="X22" s="47"/>
      <c r="Y22" s="47"/>
      <c r="Z22" s="47"/>
      <c r="AA22" s="48">
        <f>$AR$232</f>
        <v>0</v>
      </c>
      <c r="AB22" s="48"/>
      <c r="AC22" s="48"/>
      <c r="AD22" s="49"/>
      <c r="AE22" s="49"/>
      <c r="AF22" s="49"/>
      <c r="AG22" s="54"/>
      <c r="AH22" s="55"/>
      <c r="AI22" s="48">
        <f t="shared" si="0"/>
        <v>0</v>
      </c>
      <c r="AJ22" s="48"/>
      <c r="AK22" s="50"/>
      <c r="AL22" s="50"/>
      <c r="AM22" s="51">
        <f t="shared" si="1"/>
        <v>0</v>
      </c>
      <c r="AN22" s="52"/>
      <c r="AO22" s="50"/>
      <c r="AP22" s="50"/>
      <c r="AQ22" s="51">
        <f t="shared" si="2"/>
        <v>0</v>
      </c>
      <c r="AR22" s="52"/>
      <c r="AS22" s="50"/>
      <c r="AT22" s="50"/>
      <c r="AU22" s="51">
        <f t="shared" si="3"/>
        <v>0</v>
      </c>
      <c r="AV22" s="52"/>
      <c r="AW22" s="50"/>
      <c r="AX22" s="50"/>
      <c r="AY22" s="51">
        <f t="shared" si="4"/>
        <v>0</v>
      </c>
      <c r="AZ22" s="52"/>
      <c r="BA22" s="50"/>
      <c r="BB22" s="50"/>
      <c r="BC22" s="51">
        <f t="shared" si="5"/>
        <v>0</v>
      </c>
      <c r="BD22" s="52"/>
      <c r="BE22" s="50"/>
      <c r="BF22" s="50"/>
      <c r="BG22" s="51">
        <f t="shared" si="6"/>
        <v>0</v>
      </c>
      <c r="BH22" s="52"/>
      <c r="BI22" s="50"/>
      <c r="BJ22" s="50"/>
      <c r="BK22" s="51">
        <f t="shared" si="7"/>
        <v>0</v>
      </c>
      <c r="BL22" s="52"/>
      <c r="BM22" s="53"/>
    </row>
    <row r="23" spans="1:68" hidden="1" x14ac:dyDescent="0.25">
      <c r="A23" s="44"/>
      <c r="B23" s="44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7">
        <f>$AK$243</f>
        <v>0</v>
      </c>
      <c r="U23" s="47"/>
      <c r="V23" s="47"/>
      <c r="W23" s="47"/>
      <c r="X23" s="47"/>
      <c r="Y23" s="47"/>
      <c r="Z23" s="47"/>
      <c r="AA23" s="48">
        <f>$AR$243</f>
        <v>0</v>
      </c>
      <c r="AB23" s="48"/>
      <c r="AC23" s="48"/>
      <c r="AD23" s="49"/>
      <c r="AE23" s="49"/>
      <c r="AF23" s="49"/>
      <c r="AG23" s="54"/>
      <c r="AH23" s="55"/>
      <c r="AI23" s="48">
        <f t="shared" si="0"/>
        <v>0</v>
      </c>
      <c r="AJ23" s="48"/>
      <c r="AK23" s="50"/>
      <c r="AL23" s="50"/>
      <c r="AM23" s="51">
        <f t="shared" si="1"/>
        <v>0</v>
      </c>
      <c r="AN23" s="52"/>
      <c r="AO23" s="50"/>
      <c r="AP23" s="50"/>
      <c r="AQ23" s="51">
        <f t="shared" si="2"/>
        <v>0</v>
      </c>
      <c r="AR23" s="52"/>
      <c r="AS23" s="50"/>
      <c r="AT23" s="50"/>
      <c r="AU23" s="51">
        <f t="shared" si="3"/>
        <v>0</v>
      </c>
      <c r="AV23" s="52"/>
      <c r="AW23" s="50"/>
      <c r="AX23" s="50"/>
      <c r="AY23" s="51">
        <f t="shared" si="4"/>
        <v>0</v>
      </c>
      <c r="AZ23" s="52"/>
      <c r="BA23" s="50"/>
      <c r="BB23" s="50"/>
      <c r="BC23" s="51">
        <f t="shared" si="5"/>
        <v>0</v>
      </c>
      <c r="BD23" s="52"/>
      <c r="BE23" s="50"/>
      <c r="BF23" s="50"/>
      <c r="BG23" s="51">
        <f t="shared" si="6"/>
        <v>0</v>
      </c>
      <c r="BH23" s="52"/>
      <c r="BI23" s="50"/>
      <c r="BJ23" s="50"/>
      <c r="BK23" s="51">
        <f t="shared" si="7"/>
        <v>0</v>
      </c>
      <c r="BL23" s="52"/>
      <c r="BM23" s="53"/>
    </row>
    <row r="24" spans="1:68" hidden="1" x14ac:dyDescent="0.25">
      <c r="A24" s="44"/>
      <c r="B24" s="44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>
        <f>$AK$252</f>
        <v>0</v>
      </c>
      <c r="U24" s="47"/>
      <c r="V24" s="47"/>
      <c r="W24" s="47"/>
      <c r="X24" s="47"/>
      <c r="Y24" s="47"/>
      <c r="Z24" s="47"/>
      <c r="AA24" s="48">
        <f>$AR$252</f>
        <v>0</v>
      </c>
      <c r="AB24" s="48"/>
      <c r="AC24" s="48"/>
      <c r="AD24" s="49"/>
      <c r="AE24" s="49"/>
      <c r="AF24" s="49"/>
      <c r="AG24" s="54"/>
      <c r="AH24" s="55"/>
      <c r="AI24" s="48">
        <f t="shared" si="0"/>
        <v>0</v>
      </c>
      <c r="AJ24" s="48"/>
      <c r="AK24" s="50"/>
      <c r="AL24" s="50"/>
      <c r="AM24" s="51">
        <f t="shared" si="1"/>
        <v>0</v>
      </c>
      <c r="AN24" s="52"/>
      <c r="AO24" s="50"/>
      <c r="AP24" s="50"/>
      <c r="AQ24" s="51">
        <f t="shared" si="2"/>
        <v>0</v>
      </c>
      <c r="AR24" s="52"/>
      <c r="AS24" s="50"/>
      <c r="AT24" s="50"/>
      <c r="AU24" s="51">
        <f t="shared" si="3"/>
        <v>0</v>
      </c>
      <c r="AV24" s="52"/>
      <c r="AW24" s="50"/>
      <c r="AX24" s="50"/>
      <c r="AY24" s="51">
        <f t="shared" si="4"/>
        <v>0</v>
      </c>
      <c r="AZ24" s="52"/>
      <c r="BA24" s="50"/>
      <c r="BB24" s="50"/>
      <c r="BC24" s="51">
        <f t="shared" si="5"/>
        <v>0</v>
      </c>
      <c r="BD24" s="52"/>
      <c r="BE24" s="50"/>
      <c r="BF24" s="50"/>
      <c r="BG24" s="51">
        <f t="shared" si="6"/>
        <v>0</v>
      </c>
      <c r="BH24" s="52"/>
      <c r="BI24" s="50"/>
      <c r="BJ24" s="50"/>
      <c r="BK24" s="51">
        <f t="shared" si="7"/>
        <v>0</v>
      </c>
      <c r="BL24" s="52"/>
      <c r="BM24" s="53"/>
    </row>
    <row r="25" spans="1:68" hidden="1" x14ac:dyDescent="0.25">
      <c r="A25" s="44"/>
      <c r="B25" s="4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>
        <f>$AK$260</f>
        <v>0</v>
      </c>
      <c r="U25" s="47"/>
      <c r="V25" s="47"/>
      <c r="W25" s="47"/>
      <c r="X25" s="47"/>
      <c r="Y25" s="47"/>
      <c r="Z25" s="47"/>
      <c r="AA25" s="48">
        <f>$AR$260</f>
        <v>0</v>
      </c>
      <c r="AB25" s="48"/>
      <c r="AC25" s="48"/>
      <c r="AD25" s="49"/>
      <c r="AE25" s="49"/>
      <c r="AF25" s="49"/>
      <c r="AG25" s="54"/>
      <c r="AH25" s="55"/>
      <c r="AI25" s="48">
        <f t="shared" si="0"/>
        <v>0</v>
      </c>
      <c r="AJ25" s="48"/>
      <c r="AK25" s="50"/>
      <c r="AL25" s="50"/>
      <c r="AM25" s="51">
        <f t="shared" si="1"/>
        <v>0</v>
      </c>
      <c r="AN25" s="52"/>
      <c r="AO25" s="50"/>
      <c r="AP25" s="50"/>
      <c r="AQ25" s="51">
        <f t="shared" si="2"/>
        <v>0</v>
      </c>
      <c r="AR25" s="52"/>
      <c r="AS25" s="50"/>
      <c r="AT25" s="50"/>
      <c r="AU25" s="51">
        <f t="shared" si="3"/>
        <v>0</v>
      </c>
      <c r="AV25" s="52"/>
      <c r="AW25" s="50"/>
      <c r="AX25" s="50"/>
      <c r="AY25" s="51">
        <f t="shared" si="4"/>
        <v>0</v>
      </c>
      <c r="AZ25" s="52"/>
      <c r="BA25" s="50"/>
      <c r="BB25" s="50"/>
      <c r="BC25" s="51">
        <f t="shared" si="5"/>
        <v>0</v>
      </c>
      <c r="BD25" s="52"/>
      <c r="BE25" s="50"/>
      <c r="BF25" s="50"/>
      <c r="BG25" s="51">
        <f t="shared" si="6"/>
        <v>0</v>
      </c>
      <c r="BH25" s="52"/>
      <c r="BI25" s="50"/>
      <c r="BJ25" s="50"/>
      <c r="BK25" s="51">
        <f t="shared" si="7"/>
        <v>0</v>
      </c>
      <c r="BL25" s="52"/>
      <c r="BM25" s="53"/>
    </row>
    <row r="26" spans="1:68" hidden="1" x14ac:dyDescent="0.25">
      <c r="A26" s="44"/>
      <c r="B26" s="44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7">
        <f>$AK$269</f>
        <v>0</v>
      </c>
      <c r="U26" s="47"/>
      <c r="V26" s="47"/>
      <c r="W26" s="47"/>
      <c r="X26" s="47"/>
      <c r="Y26" s="47"/>
      <c r="Z26" s="47"/>
      <c r="AA26" s="48">
        <f>$AR$269</f>
        <v>0</v>
      </c>
      <c r="AB26" s="48"/>
      <c r="AC26" s="48"/>
      <c r="AD26" s="49"/>
      <c r="AE26" s="49"/>
      <c r="AF26" s="49"/>
      <c r="AG26" s="50"/>
      <c r="AH26" s="50"/>
      <c r="AI26" s="48">
        <f t="shared" si="0"/>
        <v>0</v>
      </c>
      <c r="AJ26" s="48"/>
      <c r="AK26" s="50"/>
      <c r="AL26" s="50"/>
      <c r="AM26" s="51">
        <f t="shared" si="1"/>
        <v>0</v>
      </c>
      <c r="AN26" s="52"/>
      <c r="AO26" s="50"/>
      <c r="AP26" s="50"/>
      <c r="AQ26" s="51">
        <f t="shared" si="2"/>
        <v>0</v>
      </c>
      <c r="AR26" s="52"/>
      <c r="AS26" s="50"/>
      <c r="AT26" s="50"/>
      <c r="AU26" s="51">
        <f t="shared" si="3"/>
        <v>0</v>
      </c>
      <c r="AV26" s="52"/>
      <c r="AW26" s="50"/>
      <c r="AX26" s="50"/>
      <c r="AY26" s="51">
        <f t="shared" si="4"/>
        <v>0</v>
      </c>
      <c r="AZ26" s="52"/>
      <c r="BA26" s="50"/>
      <c r="BB26" s="50"/>
      <c r="BC26" s="51">
        <f t="shared" si="5"/>
        <v>0</v>
      </c>
      <c r="BD26" s="52"/>
      <c r="BE26" s="50"/>
      <c r="BF26" s="50"/>
      <c r="BG26" s="51">
        <f t="shared" si="6"/>
        <v>0</v>
      </c>
      <c r="BH26" s="52"/>
      <c r="BI26" s="50"/>
      <c r="BJ26" s="50"/>
      <c r="BK26" s="51">
        <f t="shared" si="7"/>
        <v>0</v>
      </c>
      <c r="BL26" s="52"/>
      <c r="BM26" s="53"/>
    </row>
    <row r="27" spans="1:68" x14ac:dyDescent="0.25">
      <c r="A27" s="44"/>
      <c r="B27" s="44"/>
      <c r="C27" s="45" t="s">
        <v>16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>
        <f>$AK$271</f>
        <v>0</v>
      </c>
      <c r="U27" s="47"/>
      <c r="V27" s="47"/>
      <c r="W27" s="47"/>
      <c r="X27" s="47"/>
      <c r="Y27" s="47"/>
      <c r="Z27" s="47"/>
      <c r="AA27" s="48">
        <f>$AR$271</f>
        <v>0</v>
      </c>
      <c r="AB27" s="48"/>
      <c r="AC27" s="48"/>
      <c r="AD27" s="49"/>
      <c r="AE27" s="49"/>
      <c r="AF27" s="49"/>
      <c r="AG27" s="50"/>
      <c r="AH27" s="50"/>
      <c r="AI27" s="48">
        <f t="shared" si="0"/>
        <v>0</v>
      </c>
      <c r="AJ27" s="48"/>
      <c r="AK27" s="50"/>
      <c r="AL27" s="50"/>
      <c r="AM27" s="51">
        <f t="shared" si="1"/>
        <v>0</v>
      </c>
      <c r="AN27" s="52"/>
      <c r="AO27" s="50"/>
      <c r="AP27" s="50"/>
      <c r="AQ27" s="51">
        <f t="shared" si="2"/>
        <v>0</v>
      </c>
      <c r="AR27" s="52"/>
      <c r="AS27" s="50"/>
      <c r="AT27" s="50"/>
      <c r="AU27" s="51">
        <f t="shared" si="3"/>
        <v>0</v>
      </c>
      <c r="AV27" s="52"/>
      <c r="AW27" s="50"/>
      <c r="AX27" s="50"/>
      <c r="AY27" s="51">
        <f t="shared" si="4"/>
        <v>0</v>
      </c>
      <c r="AZ27" s="52"/>
      <c r="BA27" s="50"/>
      <c r="BB27" s="50"/>
      <c r="BC27" s="51">
        <f t="shared" si="5"/>
        <v>0</v>
      </c>
      <c r="BD27" s="52"/>
      <c r="BE27" s="50"/>
      <c r="BF27" s="50"/>
      <c r="BG27" s="51">
        <f t="shared" si="6"/>
        <v>0</v>
      </c>
      <c r="BH27" s="52"/>
      <c r="BI27" s="50"/>
      <c r="BJ27" s="50"/>
      <c r="BK27" s="51">
        <f t="shared" si="7"/>
        <v>0</v>
      </c>
      <c r="BL27" s="52"/>
      <c r="BM27" s="53"/>
    </row>
    <row r="28" spans="1:68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8"/>
    </row>
    <row r="29" spans="1:68" x14ac:dyDescent="0.25">
      <c r="A29" s="59">
        <v>18</v>
      </c>
      <c r="B29" s="59"/>
      <c r="C29" s="46" t="s">
        <v>17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60" t="s">
        <v>18</v>
      </c>
      <c r="T29" s="61"/>
      <c r="U29" s="61"/>
      <c r="V29" s="61"/>
      <c r="W29" s="61"/>
      <c r="X29" s="61"/>
      <c r="Y29" s="61"/>
      <c r="Z29" s="61"/>
      <c r="AA29" s="62">
        <v>1</v>
      </c>
      <c r="AB29" s="63"/>
      <c r="AC29" s="64"/>
      <c r="AD29" s="65"/>
      <c r="AE29" s="66"/>
      <c r="AF29" s="67">
        <f>MAX(AH30-AD30,0)</f>
        <v>0</v>
      </c>
      <c r="AG29" s="68"/>
      <c r="AH29" s="68"/>
      <c r="AI29" s="69"/>
      <c r="AJ29" s="67">
        <f>MAX(AL30-AH30,0)</f>
        <v>0</v>
      </c>
      <c r="AK29" s="68"/>
      <c r="AL29" s="68"/>
      <c r="AM29" s="69"/>
      <c r="AN29" s="67">
        <f>MAX(AP30-AL30,0)</f>
        <v>0</v>
      </c>
      <c r="AO29" s="68"/>
      <c r="AP29" s="68"/>
      <c r="AQ29" s="69"/>
      <c r="AR29" s="67">
        <f>MAX(AT30-AP30,0)</f>
        <v>0</v>
      </c>
      <c r="AS29" s="68"/>
      <c r="AT29" s="68"/>
      <c r="AU29" s="69"/>
      <c r="AV29" s="67">
        <f>MAX(AX30-AT30,0)</f>
        <v>0</v>
      </c>
      <c r="AW29" s="68"/>
      <c r="AX29" s="68"/>
      <c r="AY29" s="69"/>
      <c r="AZ29" s="67">
        <f>MAX(BB30-AX30,0)</f>
        <v>0</v>
      </c>
      <c r="BA29" s="68"/>
      <c r="BB29" s="68"/>
      <c r="BC29" s="69"/>
      <c r="BD29" s="67">
        <f>MAX(BF30-BB30,0)</f>
        <v>0</v>
      </c>
      <c r="BE29" s="68"/>
      <c r="BF29" s="68"/>
      <c r="BG29" s="69"/>
      <c r="BH29" s="67">
        <f>MAX(BJ30-BF30,0)</f>
        <v>0</v>
      </c>
      <c r="BI29" s="68"/>
      <c r="BJ29" s="68"/>
      <c r="BK29" s="69"/>
      <c r="BL29" s="70"/>
      <c r="BM29" s="71"/>
    </row>
    <row r="30" spans="1:68" x14ac:dyDescent="0.25">
      <c r="A30" s="59"/>
      <c r="B30" s="59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72"/>
      <c r="T30" s="61"/>
      <c r="U30" s="61"/>
      <c r="V30" s="61"/>
      <c r="W30" s="61"/>
      <c r="X30" s="61"/>
      <c r="Y30" s="61"/>
      <c r="Z30" s="61"/>
      <c r="AA30" s="73"/>
      <c r="AB30" s="74"/>
      <c r="AC30" s="75"/>
      <c r="AD30" s="76">
        <f>SUMPRODUCT($AG$287:$AI$306,AD8:AF27)/100</f>
        <v>0</v>
      </c>
      <c r="AE30" s="76"/>
      <c r="AF30" s="76"/>
      <c r="AG30" s="77"/>
      <c r="AH30" s="78">
        <f>IF(SUMPRODUCT($AG$287:$AG$306,AI8:AI27)&lt;9970,INT(SUMPRODUCT($AG$287:$AG$306,AI8:AI27)*100)/10000,100)</f>
        <v>0</v>
      </c>
      <c r="AI30" s="79"/>
      <c r="AJ30" s="79"/>
      <c r="AK30" s="80"/>
      <c r="AL30" s="78">
        <f>IF(SUMPRODUCT($AG$287:$AG$306,AM8:AM27)&lt;9970,INT(SUMPRODUCT($AG$287:$AG$306,AM8:AM27)*100)/10000,100)</f>
        <v>0</v>
      </c>
      <c r="AM30" s="79"/>
      <c r="AN30" s="79"/>
      <c r="AO30" s="80"/>
      <c r="AP30" s="78">
        <f>IF(SUMPRODUCT($AG$287:$AG$306,AQ8:AQ27)&lt;9970,INT(SUMPRODUCT($AG$287:$AG$306,AQ8:AQ27)*100)/10000,100)</f>
        <v>0</v>
      </c>
      <c r="AQ30" s="79"/>
      <c r="AR30" s="79"/>
      <c r="AS30" s="80"/>
      <c r="AT30" s="78">
        <f>IF(SUMPRODUCT($AG$287:$AG$306,AU8:AU27)&lt;9970,INT(SUMPRODUCT($AG$287:$AG$306,AU8:AU27)*100)/10000,100)</f>
        <v>0</v>
      </c>
      <c r="AU30" s="79"/>
      <c r="AV30" s="79"/>
      <c r="AW30" s="80"/>
      <c r="AX30" s="78">
        <f>IF(SUMPRODUCT($AG$287:$AG$306,AY8:AY27)&lt;9970,INT(SUMPRODUCT($AG$287:$AG$306,AY8:AY27)*100)/10000,100)</f>
        <v>0</v>
      </c>
      <c r="AY30" s="79"/>
      <c r="AZ30" s="79"/>
      <c r="BA30" s="80"/>
      <c r="BB30" s="78">
        <f>IF(SUMPRODUCT($AG$287:$AG$306,BC8:BC27)&lt;9970,INT(SUMPRODUCT($AG$287:$AG$306,BC8:BC27)*100)/10000,100)</f>
        <v>0</v>
      </c>
      <c r="BC30" s="79"/>
      <c r="BD30" s="79"/>
      <c r="BE30" s="80"/>
      <c r="BF30" s="78">
        <f>IF(SUMPRODUCT($AG$287:$AG$306,BG8:BG27)&lt;9970,INT(SUMPRODUCT($AG$287:$AG$306,BG8:BG27)*100)/10000,100)</f>
        <v>0</v>
      </c>
      <c r="BG30" s="79"/>
      <c r="BH30" s="79"/>
      <c r="BI30" s="80"/>
      <c r="BJ30" s="78">
        <f>IF(SUMPRODUCT($AG$287:$AG$306,BK8:BK27)&lt;9970,INT(SUMPRODUCT($AG$287:$AG$306,BK8:BK27)*100)/10000,100)</f>
        <v>0</v>
      </c>
      <c r="BK30" s="79"/>
      <c r="BL30" s="79"/>
      <c r="BM30" s="80"/>
    </row>
    <row r="31" spans="1:68" x14ac:dyDescent="0.25">
      <c r="A31" s="59"/>
      <c r="B31" s="59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81" t="s">
        <v>13</v>
      </c>
      <c r="T31" s="106">
        <f>SUM(T8:Z27)</f>
        <v>101112.2733</v>
      </c>
      <c r="U31" s="107"/>
      <c r="V31" s="107"/>
      <c r="W31" s="107"/>
      <c r="X31" s="107"/>
      <c r="Y31" s="107"/>
      <c r="Z31" s="108"/>
      <c r="AA31" s="82"/>
      <c r="AB31" s="82"/>
      <c r="AC31" s="82"/>
      <c r="AD31" s="65"/>
      <c r="AE31" s="66"/>
      <c r="AF31" s="67">
        <f>MAX(AH32-AD32,0)</f>
        <v>0</v>
      </c>
      <c r="AG31" s="68"/>
      <c r="AH31" s="68"/>
      <c r="AI31" s="69"/>
      <c r="AJ31" s="67">
        <f>MAX(AL32-AH32,0)</f>
        <v>0</v>
      </c>
      <c r="AK31" s="68"/>
      <c r="AL31" s="68"/>
      <c r="AM31" s="69"/>
      <c r="AN31" s="67">
        <f>MAX(AP32-AL32,0)</f>
        <v>0</v>
      </c>
      <c r="AO31" s="68"/>
      <c r="AP31" s="68"/>
      <c r="AQ31" s="69"/>
      <c r="AR31" s="67">
        <f>MAX(AT32-AP32,0)</f>
        <v>0</v>
      </c>
      <c r="AS31" s="68"/>
      <c r="AT31" s="68"/>
      <c r="AU31" s="69"/>
      <c r="AV31" s="67">
        <f>MAX(AX32-AT32,0)</f>
        <v>0</v>
      </c>
      <c r="AW31" s="68"/>
      <c r="AX31" s="68"/>
      <c r="AY31" s="69"/>
      <c r="AZ31" s="67">
        <f>MAX(BB32-AX32,0)</f>
        <v>0</v>
      </c>
      <c r="BA31" s="68"/>
      <c r="BB31" s="68"/>
      <c r="BC31" s="69"/>
      <c r="BD31" s="67">
        <f>MAX(BF32-BB32,0)</f>
        <v>0</v>
      </c>
      <c r="BE31" s="68"/>
      <c r="BF31" s="68"/>
      <c r="BG31" s="69"/>
      <c r="BH31" s="67">
        <f>MAX(BJ32-BF32,0)</f>
        <v>0</v>
      </c>
      <c r="BI31" s="68"/>
      <c r="BJ31" s="68"/>
      <c r="BK31" s="69"/>
      <c r="BL31" s="70"/>
      <c r="BM31" s="71"/>
    </row>
    <row r="32" spans="1:68" x14ac:dyDescent="0.25">
      <c r="A32" s="59"/>
      <c r="B32" s="59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83"/>
      <c r="T32" s="109"/>
      <c r="U32" s="110"/>
      <c r="V32" s="110"/>
      <c r="W32" s="110"/>
      <c r="X32" s="110"/>
      <c r="Y32" s="110"/>
      <c r="Z32" s="111"/>
      <c r="AA32" s="82"/>
      <c r="AB32" s="82"/>
      <c r="AC32" s="82"/>
      <c r="AD32" s="76">
        <f>AD30*T31/100</f>
        <v>0</v>
      </c>
      <c r="AE32" s="76"/>
      <c r="AF32" s="76"/>
      <c r="AG32" s="84"/>
      <c r="AH32" s="76">
        <f>INT(AH30*$Z$310)/100</f>
        <v>0</v>
      </c>
      <c r="AI32" s="76"/>
      <c r="AJ32" s="76"/>
      <c r="AK32" s="76"/>
      <c r="AL32" s="76">
        <f>INT(AL30*$Z$310)/100</f>
        <v>0</v>
      </c>
      <c r="AM32" s="76"/>
      <c r="AN32" s="76"/>
      <c r="AO32" s="76"/>
      <c r="AP32" s="76">
        <f>INT(AP30*$Z$310)/100</f>
        <v>0</v>
      </c>
      <c r="AQ32" s="76"/>
      <c r="AR32" s="76"/>
      <c r="AS32" s="76"/>
      <c r="AT32" s="76">
        <f>INT(AT30*$Z$310)/100</f>
        <v>0</v>
      </c>
      <c r="AU32" s="76"/>
      <c r="AV32" s="76"/>
      <c r="AW32" s="76"/>
      <c r="AX32" s="76">
        <f>INT(AX30*$Z$310)/100</f>
        <v>0</v>
      </c>
      <c r="AY32" s="76"/>
      <c r="AZ32" s="76"/>
      <c r="BA32" s="76"/>
      <c r="BB32" s="76">
        <f>INT(BB30*$Z$310)/100</f>
        <v>0</v>
      </c>
      <c r="BC32" s="76"/>
      <c r="BD32" s="76"/>
      <c r="BE32" s="76"/>
      <c r="BF32" s="76">
        <f>INT(BF30*$Z$310)/100</f>
        <v>0</v>
      </c>
      <c r="BG32" s="76"/>
      <c r="BH32" s="76"/>
      <c r="BI32" s="76"/>
      <c r="BJ32" s="76">
        <f>INT(BJ30*$Z$310)/100</f>
        <v>0</v>
      </c>
      <c r="BK32" s="76"/>
      <c r="BL32" s="76"/>
      <c r="BM32" s="76"/>
    </row>
    <row r="33" spans="1:65" x14ac:dyDescent="0.25">
      <c r="A33" s="85"/>
      <c r="B33" s="8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7"/>
      <c r="AF33" s="88"/>
      <c r="AG33" s="89" t="s">
        <v>19</v>
      </c>
      <c r="AH33" s="89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6"/>
      <c r="AV33" s="6"/>
      <c r="AW33" s="87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6"/>
    </row>
    <row r="34" spans="1:6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5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65" x14ac:dyDescent="0.25">
      <c r="A35" s="90" t="s">
        <v>38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13" t="s">
        <v>41</v>
      </c>
      <c r="AE35" s="113"/>
      <c r="AF35" s="113"/>
      <c r="AG35" s="113"/>
      <c r="AH35" s="113"/>
      <c r="AI35" s="113"/>
      <c r="AJ35" s="113"/>
      <c r="AK35" s="113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6"/>
    </row>
    <row r="36" spans="1:65" x14ac:dyDescent="0.25">
      <c r="A36" s="92" t="s">
        <v>20</v>
      </c>
      <c r="B36" s="93" t="s">
        <v>21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13" t="s">
        <v>40</v>
      </c>
      <c r="AE36" s="113"/>
      <c r="AF36" s="113"/>
      <c r="AG36" s="113"/>
      <c r="AH36" s="113"/>
      <c r="AI36" s="113"/>
      <c r="AJ36" s="113"/>
      <c r="AK36" s="113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6"/>
    </row>
    <row r="37" spans="1:6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1:65" x14ac:dyDescent="0.25">
      <c r="A38" s="94"/>
      <c r="B38" s="94"/>
      <c r="C38" s="94"/>
      <c r="D38" s="9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4"/>
      <c r="Z38" s="4"/>
      <c r="AA38" s="4"/>
      <c r="AB38" s="4"/>
      <c r="AC38" s="4"/>
      <c r="AD38" s="6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6"/>
      <c r="AV38" s="6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6"/>
    </row>
    <row r="39" spans="1:65" x14ac:dyDescent="0.25">
      <c r="A39" s="96"/>
      <c r="B39" s="94"/>
      <c r="C39" s="94"/>
      <c r="D39" s="9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6"/>
      <c r="AV39" s="6"/>
      <c r="AW39" s="97" t="s">
        <v>22</v>
      </c>
      <c r="AX39" s="98" t="s">
        <v>23</v>
      </c>
      <c r="AY39" s="5"/>
      <c r="AZ39" s="99"/>
      <c r="BA39" s="5"/>
      <c r="BB39" s="5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BM39" s="6"/>
    </row>
    <row r="40" spans="1:65" x14ac:dyDescent="0.25">
      <c r="A40" s="96"/>
      <c r="B40" s="94"/>
      <c r="C40" s="94"/>
      <c r="D40" s="9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6"/>
      <c r="AV40" s="6"/>
      <c r="AW40" s="87" t="s">
        <v>24</v>
      </c>
      <c r="AX40" s="101" t="e">
        <f>#REF!</f>
        <v>#REF!</v>
      </c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6"/>
    </row>
    <row r="41" spans="1:65" x14ac:dyDescent="0.25">
      <c r="A41" s="94"/>
      <c r="B41" s="94"/>
      <c r="C41" s="94"/>
      <c r="D41" s="9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6"/>
      <c r="AV41" s="6"/>
      <c r="AW41" s="87" t="s">
        <v>25</v>
      </c>
      <c r="AX41" s="102" t="e">
        <f>#REF!</f>
        <v>#REF!</v>
      </c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6"/>
    </row>
    <row r="42" spans="1:65" x14ac:dyDescent="0.25">
      <c r="A42" s="6"/>
      <c r="B42" s="6"/>
      <c r="C42" s="9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6"/>
      <c r="AV42" s="6"/>
      <c r="AW42" s="87" t="s">
        <v>26</v>
      </c>
      <c r="AX42" s="104" t="e">
        <f>#REF! &amp; " - " &amp;#REF!</f>
        <v>#REF!</v>
      </c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6"/>
    </row>
    <row r="43" spans="1:6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5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</sheetData>
  <mergeCells count="530">
    <mergeCell ref="AX41:BL41"/>
    <mergeCell ref="AX42:BL42"/>
    <mergeCell ref="AD35:AK35"/>
    <mergeCell ref="AD36:AK36"/>
    <mergeCell ref="AX32:BA32"/>
    <mergeCell ref="BB32:BE32"/>
    <mergeCell ref="BF32:BI32"/>
    <mergeCell ref="BJ32:BM32"/>
    <mergeCell ref="A35:R35"/>
    <mergeCell ref="AX40:BL40"/>
    <mergeCell ref="AA32:AC32"/>
    <mergeCell ref="AD32:AF32"/>
    <mergeCell ref="AH32:AK32"/>
    <mergeCell ref="AL32:AO32"/>
    <mergeCell ref="AP32:AS32"/>
    <mergeCell ref="AT32:AW32"/>
    <mergeCell ref="AN31:AQ31"/>
    <mergeCell ref="AR31:AU31"/>
    <mergeCell ref="AV31:AY31"/>
    <mergeCell ref="AZ31:BC31"/>
    <mergeCell ref="BD31:BG31"/>
    <mergeCell ref="BH31:BK31"/>
    <mergeCell ref="AX30:BA30"/>
    <mergeCell ref="BB30:BE30"/>
    <mergeCell ref="BF30:BI30"/>
    <mergeCell ref="BJ30:BM30"/>
    <mergeCell ref="S31:S32"/>
    <mergeCell ref="T31:Z32"/>
    <mergeCell ref="AA31:AC31"/>
    <mergeCell ref="AD31:AE31"/>
    <mergeCell ref="AF31:AI31"/>
    <mergeCell ref="AJ31:AM31"/>
    <mergeCell ref="T30:Z30"/>
    <mergeCell ref="AD30:AF30"/>
    <mergeCell ref="AH30:AK30"/>
    <mergeCell ref="AL30:AO30"/>
    <mergeCell ref="AP30:AS30"/>
    <mergeCell ref="AT30:AW30"/>
    <mergeCell ref="AN29:AQ29"/>
    <mergeCell ref="AR29:AU29"/>
    <mergeCell ref="AV29:AY29"/>
    <mergeCell ref="AZ29:BC29"/>
    <mergeCell ref="BD29:BG29"/>
    <mergeCell ref="BH29:BK29"/>
    <mergeCell ref="BK27:BL27"/>
    <mergeCell ref="A28:BL28"/>
    <mergeCell ref="A29:B32"/>
    <mergeCell ref="C29:R32"/>
    <mergeCell ref="S29:S30"/>
    <mergeCell ref="T29:Z29"/>
    <mergeCell ref="AA29:AC30"/>
    <mergeCell ref="AD29:AE29"/>
    <mergeCell ref="AF29:AI29"/>
    <mergeCell ref="AJ29:AM29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BI26:BJ26"/>
    <mergeCell ref="BK26:BL26"/>
    <mergeCell ref="A27:B27"/>
    <mergeCell ref="C27:S27"/>
    <mergeCell ref="T27:Z27"/>
    <mergeCell ref="AA27:AC27"/>
    <mergeCell ref="AD27:AF27"/>
    <mergeCell ref="AG27:AH27"/>
    <mergeCell ref="AI27:AJ27"/>
    <mergeCell ref="AK27:AL27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BG25:BH25"/>
    <mergeCell ref="BI25:BJ25"/>
    <mergeCell ref="BK25:BL25"/>
    <mergeCell ref="A26:B26"/>
    <mergeCell ref="C26:S26"/>
    <mergeCell ref="T26:Z26"/>
    <mergeCell ref="AA26:AC26"/>
    <mergeCell ref="AD26:AF26"/>
    <mergeCell ref="AG26:AH26"/>
    <mergeCell ref="AI26:AJ26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A25:B25"/>
    <mergeCell ref="C25:S25"/>
    <mergeCell ref="T25:Z25"/>
    <mergeCell ref="AA25:AC25"/>
    <mergeCell ref="AD25:AF25"/>
    <mergeCell ref="AG25:AH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BK23:BL23"/>
    <mergeCell ref="A24:B24"/>
    <mergeCell ref="C24:S24"/>
    <mergeCell ref="T24:Z24"/>
    <mergeCell ref="AA24:AC24"/>
    <mergeCell ref="AD24:AF24"/>
    <mergeCell ref="AG24:AH24"/>
    <mergeCell ref="AI24:AJ24"/>
    <mergeCell ref="AK24:AL24"/>
    <mergeCell ref="AM24:AN24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BI22:BJ22"/>
    <mergeCell ref="BK22:BL22"/>
    <mergeCell ref="A23:B23"/>
    <mergeCell ref="C23:S23"/>
    <mergeCell ref="T23:Z23"/>
    <mergeCell ref="AA23:AC23"/>
    <mergeCell ref="AD23:AF23"/>
    <mergeCell ref="AG23:AH23"/>
    <mergeCell ref="AI23:AJ23"/>
    <mergeCell ref="AK23:AL23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BG21:BH21"/>
    <mergeCell ref="BI21:BJ21"/>
    <mergeCell ref="BK21:BL21"/>
    <mergeCell ref="A22:B22"/>
    <mergeCell ref="C22:S22"/>
    <mergeCell ref="T22:Z22"/>
    <mergeCell ref="AA22:AC22"/>
    <mergeCell ref="AD22:AF22"/>
    <mergeCell ref="AG22:AH22"/>
    <mergeCell ref="AI22:AJ22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A21:B21"/>
    <mergeCell ref="C21:S21"/>
    <mergeCell ref="T21:Z21"/>
    <mergeCell ref="AA21:AC21"/>
    <mergeCell ref="AD21:AF21"/>
    <mergeCell ref="AG21:AH21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BK19:BL19"/>
    <mergeCell ref="A20:B20"/>
    <mergeCell ref="C20:S20"/>
    <mergeCell ref="T20:Z20"/>
    <mergeCell ref="AA20:AC20"/>
    <mergeCell ref="AD20:AF20"/>
    <mergeCell ref="AG20:AH20"/>
    <mergeCell ref="AI20:AJ20"/>
    <mergeCell ref="AK20:AL20"/>
    <mergeCell ref="AM20:AN20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BI18:BJ18"/>
    <mergeCell ref="BK18:BL18"/>
    <mergeCell ref="A19:B19"/>
    <mergeCell ref="C19:S19"/>
    <mergeCell ref="T19:Z19"/>
    <mergeCell ref="AA19:AC19"/>
    <mergeCell ref="AD19:AF19"/>
    <mergeCell ref="AG19:AH19"/>
    <mergeCell ref="AI19:AJ19"/>
    <mergeCell ref="AK19:AL19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BG17:BH17"/>
    <mergeCell ref="BI17:BJ17"/>
    <mergeCell ref="BK17:BL17"/>
    <mergeCell ref="A18:B18"/>
    <mergeCell ref="C18:S18"/>
    <mergeCell ref="T18:Z18"/>
    <mergeCell ref="AA18:AC18"/>
    <mergeCell ref="AD18:AF18"/>
    <mergeCell ref="AG18:AH18"/>
    <mergeCell ref="AI18:AJ18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A17:B17"/>
    <mergeCell ref="C17:S17"/>
    <mergeCell ref="T17:Z17"/>
    <mergeCell ref="AA17:AC17"/>
    <mergeCell ref="AD17:AF17"/>
    <mergeCell ref="AG17:AH17"/>
    <mergeCell ref="BA16:BB16"/>
    <mergeCell ref="BC16:BD16"/>
    <mergeCell ref="BE16:BF16"/>
    <mergeCell ref="BG16:BH16"/>
    <mergeCell ref="BI16:BJ16"/>
    <mergeCell ref="BK16:BL16"/>
    <mergeCell ref="AO16:AP16"/>
    <mergeCell ref="AQ16:AR16"/>
    <mergeCell ref="AS16:AT16"/>
    <mergeCell ref="AU16:AV16"/>
    <mergeCell ref="AW16:AX16"/>
    <mergeCell ref="AY16:AZ16"/>
    <mergeCell ref="BK15:BL15"/>
    <mergeCell ref="A16:B16"/>
    <mergeCell ref="C16:S16"/>
    <mergeCell ref="T16:Z16"/>
    <mergeCell ref="AA16:AC16"/>
    <mergeCell ref="AD16:AF16"/>
    <mergeCell ref="AG16:AH16"/>
    <mergeCell ref="AI16:AJ16"/>
    <mergeCell ref="AK16:AL16"/>
    <mergeCell ref="AM16:AN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BI14:BJ14"/>
    <mergeCell ref="BK14:BL14"/>
    <mergeCell ref="A15:B15"/>
    <mergeCell ref="C15:S15"/>
    <mergeCell ref="T15:Z15"/>
    <mergeCell ref="AA15:AC15"/>
    <mergeCell ref="AD15:AF15"/>
    <mergeCell ref="AG15:AH15"/>
    <mergeCell ref="AI15:AJ15"/>
    <mergeCell ref="AK15:AL15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BG13:BH13"/>
    <mergeCell ref="BI13:BJ13"/>
    <mergeCell ref="BK13:BL13"/>
    <mergeCell ref="A14:B14"/>
    <mergeCell ref="C14:S14"/>
    <mergeCell ref="T14:Z14"/>
    <mergeCell ref="AA14:AC14"/>
    <mergeCell ref="AD14:AF14"/>
    <mergeCell ref="AG14:AH14"/>
    <mergeCell ref="AI14:AJ14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A13:B13"/>
    <mergeCell ref="C13:S13"/>
    <mergeCell ref="T13:Z13"/>
    <mergeCell ref="AA13:AC13"/>
    <mergeCell ref="AD13:AF13"/>
    <mergeCell ref="AG13:AH13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BK11:BL11"/>
    <mergeCell ref="A12:B12"/>
    <mergeCell ref="C12:S12"/>
    <mergeCell ref="T12:Z12"/>
    <mergeCell ref="AA12:AC12"/>
    <mergeCell ref="AD12:AF12"/>
    <mergeCell ref="AG12:AH12"/>
    <mergeCell ref="AI12:AJ12"/>
    <mergeCell ref="AK12:AL12"/>
    <mergeCell ref="AM12:AN12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BI10:BJ10"/>
    <mergeCell ref="BK10:BL10"/>
    <mergeCell ref="A11:B11"/>
    <mergeCell ref="C11:S11"/>
    <mergeCell ref="T11:Z11"/>
    <mergeCell ref="AA11:AC11"/>
    <mergeCell ref="AD11:AF11"/>
    <mergeCell ref="AG11:AH11"/>
    <mergeCell ref="AI11:AJ11"/>
    <mergeCell ref="AK11:AL11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AU10:AV10"/>
    <mergeCell ref="BG9:BH9"/>
    <mergeCell ref="BI9:BJ9"/>
    <mergeCell ref="BK9:BL9"/>
    <mergeCell ref="A10:B10"/>
    <mergeCell ref="C10:S10"/>
    <mergeCell ref="T10:Z10"/>
    <mergeCell ref="AA10:AC10"/>
    <mergeCell ref="AD10:AF10"/>
    <mergeCell ref="AG10:AH10"/>
    <mergeCell ref="AI10:AJ10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A9:B9"/>
    <mergeCell ref="C9:S9"/>
    <mergeCell ref="T9:Z9"/>
    <mergeCell ref="AA9:AC9"/>
    <mergeCell ref="AD9:AF9"/>
    <mergeCell ref="AG9:AH9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BK7:BL7"/>
    <mergeCell ref="A8:B8"/>
    <mergeCell ref="C8:S8"/>
    <mergeCell ref="T8:Z8"/>
    <mergeCell ref="AA8:AC8"/>
    <mergeCell ref="AD8:AF8"/>
    <mergeCell ref="AG8:AH8"/>
    <mergeCell ref="AI8:AJ8"/>
    <mergeCell ref="AK8:AL8"/>
    <mergeCell ref="AM8:AN8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BE6:BF6"/>
    <mergeCell ref="BG6:BH6"/>
    <mergeCell ref="BI6:BJ6"/>
    <mergeCell ref="BK6:BL6"/>
    <mergeCell ref="T7:Z7"/>
    <mergeCell ref="AA7:AC7"/>
    <mergeCell ref="AD7:AF7"/>
    <mergeCell ref="AG7:AH7"/>
    <mergeCell ref="AI7:AJ7"/>
    <mergeCell ref="AK7:AL7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AO5:AR5"/>
    <mergeCell ref="AS5:AV5"/>
    <mergeCell ref="AW5:AZ5"/>
    <mergeCell ref="BA5:BD5"/>
    <mergeCell ref="BE5:BH5"/>
    <mergeCell ref="BI5:BL5"/>
    <mergeCell ref="AO3:AT3"/>
    <mergeCell ref="AU3:AW3"/>
    <mergeCell ref="AX3:BI3"/>
    <mergeCell ref="BJ3:BL3"/>
    <mergeCell ref="A5:C7"/>
    <mergeCell ref="D5:S7"/>
    <mergeCell ref="T5:AC6"/>
    <mergeCell ref="AD5:AF6"/>
    <mergeCell ref="AG5:AJ5"/>
    <mergeCell ref="AK5:AN5"/>
    <mergeCell ref="A3:C3"/>
    <mergeCell ref="D3:V3"/>
    <mergeCell ref="W3:Y3"/>
    <mergeCell ref="Z3:AC3"/>
    <mergeCell ref="AD3:AF3"/>
    <mergeCell ref="AG3:AN3"/>
  </mergeCells>
  <conditionalFormatting sqref="AH30:BM30 AH32:BM32">
    <cfRule type="cellIs" dxfId="8" priority="2" stopIfTrue="1" operator="equal">
      <formula>AH30+AF29</formula>
    </cfRule>
  </conditionalFormatting>
  <conditionalFormatting sqref="BC8:BC27 AI8:AJ27 AM8:AM27 AQ8:AQ27 AU8:AU27 AY8:AY27 BG8:BG27 BK8:BK27">
    <cfRule type="cellIs" dxfId="7" priority="3" stopIfTrue="1" operator="equal">
      <formula>AI8+SUM(AG$287:AH$306)</formula>
    </cfRule>
    <cfRule type="cellIs" dxfId="6" priority="4" stopIfTrue="1" operator="equal">
      <formula>0</formula>
    </cfRule>
  </conditionalFormatting>
  <conditionalFormatting sqref="AK8:AL27 AS8:AT27 BI8:BJ27 BE8:BF27 BA8:BB27 AW8:AX27 AO8:AP27">
    <cfRule type="cellIs" dxfId="5" priority="9" stopIfTrue="1" operator="equal">
      <formula>AI8-100</formula>
    </cfRule>
  </conditionalFormatting>
  <conditionalFormatting sqref="BJ3:BL3">
    <cfRule type="cellIs" dxfId="4" priority="5" stopIfTrue="1" operator="equal">
      <formula>0</formula>
    </cfRule>
  </conditionalFormatting>
  <conditionalFormatting sqref="AD32:AF32 AX40:BL41 AD30:AF30 AA29:AC30 T31:Z32 AI33:AT33 AX33:BL33 AF33">
    <cfRule type="cellIs" dxfId="3" priority="1" stopIfTrue="1" operator="equal">
      <formula>0</formula>
    </cfRule>
  </conditionalFormatting>
  <conditionalFormatting sqref="C8:S27">
    <cfRule type="cellIs" dxfId="2" priority="6" stopIfTrue="1" operator="equal">
      <formula>""</formula>
    </cfRule>
  </conditionalFormatting>
  <conditionalFormatting sqref="AX42:BL42">
    <cfRule type="cellIs" dxfId="1" priority="7" stopIfTrue="1" operator="equal">
      <formula>0</formula>
    </cfRule>
  </conditionalFormatting>
  <conditionalFormatting sqref="AF29:BK29 AF31:BK31">
    <cfRule type="cellIs" dxfId="0" priority="8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2018-07-18T11:07:39Z</cp:lastPrinted>
  <dcterms:created xsi:type="dcterms:W3CDTF">2018-07-17T14:20:49Z</dcterms:created>
  <dcterms:modified xsi:type="dcterms:W3CDTF">2018-07-18T11:11:38Z</dcterms:modified>
</cp:coreProperties>
</file>