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EDITAIS\EDITAIS 2020\Arquivos Pintura Bento\"/>
    </mc:Choice>
  </mc:AlternateContent>
  <bookViews>
    <workbookView xWindow="0" yWindow="0" windowWidth="20490" windowHeight="7755"/>
  </bookViews>
  <sheets>
    <sheet name="Plan1" sheetId="1" r:id="rId1"/>
    <sheet name="Quant" sheetId="2" r:id="rId2"/>
  </sheets>
  <definedNames>
    <definedName name="_xlnm.Print_Area" localSheetId="0">Plan1!$A$1:$G$50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44" i="1"/>
  <c r="G47" i="1" s="1"/>
  <c r="G39" i="1"/>
  <c r="G37" i="1"/>
  <c r="G32" i="1"/>
  <c r="G30" i="1"/>
  <c r="G25" i="1"/>
  <c r="G23" i="1"/>
  <c r="G17" i="1"/>
  <c r="G16" i="1"/>
  <c r="G15" i="1"/>
  <c r="G12" i="1"/>
  <c r="G10" i="1"/>
  <c r="G8" i="1"/>
  <c r="G40" i="1" l="1"/>
  <c r="G33" i="1"/>
  <c r="G26" i="1"/>
  <c r="B42" i="2"/>
  <c r="B39" i="2"/>
  <c r="B36" i="2"/>
  <c r="B33" i="2"/>
  <c r="J33" i="2"/>
  <c r="J32" i="2"/>
  <c r="J31" i="2"/>
  <c r="J30" i="2"/>
  <c r="D30" i="2"/>
  <c r="D29" i="2"/>
  <c r="B29" i="2"/>
  <c r="B28" i="2"/>
  <c r="D42" i="2" l="1"/>
  <c r="D39" i="2"/>
  <c r="D36" i="2"/>
  <c r="D33" i="2"/>
  <c r="D28" i="2"/>
  <c r="B23" i="2"/>
  <c r="D23" i="2" s="1"/>
  <c r="B22" i="2"/>
  <c r="D22" i="2" s="1"/>
  <c r="B18" i="2"/>
  <c r="B15" i="2"/>
  <c r="B12" i="2"/>
  <c r="D12" i="2" s="1"/>
  <c r="B9" i="2"/>
  <c r="D9" i="2" s="1"/>
  <c r="D18" i="2"/>
  <c r="D15" i="2"/>
  <c r="D5" i="2"/>
  <c r="D4" i="2"/>
  <c r="D6" i="2" s="1"/>
  <c r="B5" i="2"/>
  <c r="B4" i="2"/>
  <c r="D24" i="2" l="1"/>
  <c r="G18" i="1" l="1"/>
  <c r="G13" i="1" l="1"/>
  <c r="G19" i="1" s="1"/>
  <c r="G48" i="1" s="1"/>
</calcChain>
</file>

<file path=xl/sharedStrings.xml><?xml version="1.0" encoding="utf-8"?>
<sst xmlns="http://schemas.openxmlformats.org/spreadsheetml/2006/main" count="175" uniqueCount="102">
  <si>
    <t>SINAPI</t>
  </si>
  <si>
    <t>Descrição</t>
  </si>
  <si>
    <t>Sinalização horizontal com tinta retrorrefletiva a base de resina acrílica com microesferas de vidro</t>
  </si>
  <si>
    <t>Pintura acrílica para sinalização horizontal em piso cimentado</t>
  </si>
  <si>
    <t>PINTURAS</t>
  </si>
  <si>
    <t>PLACAS</t>
  </si>
  <si>
    <t>Preço Total (R$)</t>
  </si>
  <si>
    <t>Faixas de segurança (pintura branca)</t>
  </si>
  <si>
    <t>Cordões (pintura branca e amarela)</t>
  </si>
  <si>
    <t>Lombadas (pintura amarela)</t>
  </si>
  <si>
    <t>* OBS: As placas devem ser retrorrefletivas, com altura livre de 2,20 metros, atender as indicações conforme a resolução nº600 do Contran e os manuais de sinalização vertical</t>
  </si>
  <si>
    <t>Rua Bento Gonçalves</t>
  </si>
  <si>
    <t>Item</t>
  </si>
  <si>
    <t>1.0</t>
  </si>
  <si>
    <t>1.1</t>
  </si>
  <si>
    <t>1.1.1</t>
  </si>
  <si>
    <t>1.1.2</t>
  </si>
  <si>
    <t>1.1.3</t>
  </si>
  <si>
    <t>1.1.1.1</t>
  </si>
  <si>
    <t>1.1.2.1</t>
  </si>
  <si>
    <t>1.1.3.1</t>
  </si>
  <si>
    <t>1.2</t>
  </si>
  <si>
    <t>1.2.1</t>
  </si>
  <si>
    <t>1.2.2</t>
  </si>
  <si>
    <t>1.2.3</t>
  </si>
  <si>
    <t>Faixas de segurança</t>
  </si>
  <si>
    <t>Bento</t>
  </si>
  <si>
    <t>Faixa 8,20</t>
  </si>
  <si>
    <t>Faixa 10,40</t>
  </si>
  <si>
    <t>Área(unit)</t>
  </si>
  <si>
    <t>quant</t>
  </si>
  <si>
    <t>Área total</t>
  </si>
  <si>
    <t>B do Canto</t>
  </si>
  <si>
    <t>P Rodrigues</t>
  </si>
  <si>
    <t>E Amaral</t>
  </si>
  <si>
    <t>J Pessoa</t>
  </si>
  <si>
    <t>Faixa 11,80</t>
  </si>
  <si>
    <t>Faixa 11,00</t>
  </si>
  <si>
    <t>Faixa 9,65</t>
  </si>
  <si>
    <t>Faixa 10,80</t>
  </si>
  <si>
    <t>Lombadas Bento</t>
  </si>
  <si>
    <t>lombada 10,40</t>
  </si>
  <si>
    <t>lombada 8,20</t>
  </si>
  <si>
    <t>Cordões</t>
  </si>
  <si>
    <t>Extensão total cordões bento 6170,46</t>
  </si>
  <si>
    <t>larg</t>
  </si>
  <si>
    <t>Branco e amarelo</t>
  </si>
  <si>
    <t>Só amarelo (compl)</t>
  </si>
  <si>
    <t>ext</t>
  </si>
  <si>
    <t>Bcant</t>
  </si>
  <si>
    <t>Prod</t>
  </si>
  <si>
    <t>Eamar</t>
  </si>
  <si>
    <t>Jpess</t>
  </si>
  <si>
    <t>cima</t>
  </si>
  <si>
    <t>baix</t>
  </si>
  <si>
    <t>Extensão</t>
  </si>
  <si>
    <t>Preço Unitário (R$)</t>
  </si>
  <si>
    <t>Unidade</t>
  </si>
  <si>
    <t>Quantidade</t>
  </si>
  <si>
    <t>m2</t>
  </si>
  <si>
    <t>un</t>
  </si>
  <si>
    <t>2.0</t>
  </si>
  <si>
    <t>2.1</t>
  </si>
  <si>
    <t>2.1.1</t>
  </si>
  <si>
    <t>2.1.1.1</t>
  </si>
  <si>
    <t>2.1.2</t>
  </si>
  <si>
    <t>2.1.2.1</t>
  </si>
  <si>
    <t>Rua BORGES DO CANTO</t>
  </si>
  <si>
    <t>3.0</t>
  </si>
  <si>
    <t>3.1</t>
  </si>
  <si>
    <t>3.1.1</t>
  </si>
  <si>
    <t>3.1.1.1</t>
  </si>
  <si>
    <t>3.1.2</t>
  </si>
  <si>
    <t>3.1.2.1</t>
  </si>
  <si>
    <t>Rua PEDRO RODRIGUES</t>
  </si>
  <si>
    <t>4.0</t>
  </si>
  <si>
    <t>4.1</t>
  </si>
  <si>
    <t>4.1.1</t>
  </si>
  <si>
    <t>4.1.1.1</t>
  </si>
  <si>
    <t>4.1.2</t>
  </si>
  <si>
    <t>4.1.2.1</t>
  </si>
  <si>
    <t>Rua EVARISTO DO AMARAL</t>
  </si>
  <si>
    <t>Rua JOÃO PESSOA</t>
  </si>
  <si>
    <t>5.0</t>
  </si>
  <si>
    <t>5.1</t>
  </si>
  <si>
    <t>5.1.1</t>
  </si>
  <si>
    <t>5.1.1.1</t>
  </si>
  <si>
    <t>5.1.2</t>
  </si>
  <si>
    <t>5.1.2.1</t>
  </si>
  <si>
    <t>comp.</t>
  </si>
  <si>
    <t>A-18 Lombada com seta - Fornecimento e instalação</t>
  </si>
  <si>
    <t>A-18 Lombada distância - Fornecimento e instalação</t>
  </si>
  <si>
    <t>R-19 Velocidade regulamentada 30km/h - Fornecimento e instalação</t>
  </si>
  <si>
    <t>Sinalização Viária horizontal e vertical das Ruas Bento Gonçalves, Borges do Canto, Pedro Rodrigues, Evaristo do Amaral e João Pessoa</t>
  </si>
  <si>
    <t>** Sinapi Referência 05/2020</t>
  </si>
  <si>
    <t>Total Pinturas</t>
  </si>
  <si>
    <t>Total Placas</t>
  </si>
  <si>
    <t>TOTAL RUA BENTO GONÇALVES</t>
  </si>
  <si>
    <t>TOTAL RUA BORGES DO CANTO</t>
  </si>
  <si>
    <t>TOTAL RUA PEDRO RODRIGUES</t>
  </si>
  <si>
    <t>TOTAL RUA EVARISTO DO AMARAL</t>
  </si>
  <si>
    <t>TOTAL RUA JOÃO PESSOA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</si>
</sst>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2" borderId="1" xfId="0" applyFont="1" applyFill="1" applyBorder="1"/>
    <xf numFmtId="0" fontId="2" fillId="4" borderId="1" xfId="0" applyFont="1" applyFill="1" applyBorder="1"/>
    <xf numFmtId="0" fontId="2" fillId="0" borderId="1" xfId="0" applyFont="1" applyBorder="1"/>
    <xf numFmtId="0" fontId="0" fillId="0" borderId="1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2" fontId="0" fillId="0" borderId="6" xfId="0" applyNumberFormat="1" applyBorder="1"/>
    <xf numFmtId="2" fontId="0" fillId="0" borderId="9" xfId="0" applyNumberFormat="1" applyBorder="1"/>
    <xf numFmtId="0" fontId="0" fillId="0" borderId="0" xfId="0" applyFont="1" applyFill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164" fontId="2" fillId="0" borderId="4" xfId="0" applyNumberFormat="1" applyFont="1" applyBorder="1" applyAlignment="1">
      <alignment vertical="top"/>
    </xf>
    <xf numFmtId="2" fontId="0" fillId="0" borderId="0" xfId="0" applyNumberFormat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2" fillId="2" borderId="2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vertical="top"/>
    </xf>
    <xf numFmtId="0" fontId="2" fillId="0" borderId="8" xfId="0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2" fillId="3" borderId="1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4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tabSelected="1" workbookViewId="0">
      <selection activeCell="A50" sqref="A50"/>
    </sheetView>
  </sheetViews>
  <sheetFormatPr defaultRowHeight="15" x14ac:dyDescent="0.25"/>
  <cols>
    <col min="1" max="1" width="9.140625" style="12"/>
    <col min="3" max="3" width="45.140625" customWidth="1"/>
    <col min="4" max="4" width="11.42578125" style="28" customWidth="1"/>
    <col min="5" max="5" width="11.42578125" style="34" customWidth="1"/>
    <col min="6" max="6" width="10.7109375" customWidth="1"/>
    <col min="7" max="7" width="15.140625" customWidth="1"/>
  </cols>
  <sheetData>
    <row r="2" spans="1:7" ht="30" customHeight="1" x14ac:dyDescent="0.25">
      <c r="A2" s="49" t="s">
        <v>93</v>
      </c>
      <c r="B2" s="49"/>
      <c r="C2" s="49"/>
      <c r="D2" s="49"/>
      <c r="E2" s="49"/>
      <c r="F2" s="49"/>
      <c r="G2" s="49"/>
    </row>
    <row r="4" spans="1:7" ht="45" customHeight="1" x14ac:dyDescent="0.25">
      <c r="A4" s="13" t="s">
        <v>12</v>
      </c>
      <c r="B4" s="14" t="s">
        <v>0</v>
      </c>
      <c r="C4" s="15" t="s">
        <v>1</v>
      </c>
      <c r="D4" s="14" t="s">
        <v>57</v>
      </c>
      <c r="E4" s="35" t="s">
        <v>58</v>
      </c>
      <c r="F4" s="16" t="s">
        <v>56</v>
      </c>
      <c r="G4" s="14" t="s">
        <v>6</v>
      </c>
    </row>
    <row r="5" spans="1:7" x14ac:dyDescent="0.25">
      <c r="A5" s="17" t="s">
        <v>13</v>
      </c>
      <c r="B5" s="47" t="s">
        <v>11</v>
      </c>
      <c r="C5" s="47"/>
      <c r="D5" s="47"/>
      <c r="E5" s="47"/>
      <c r="F5" s="47"/>
      <c r="G5" s="47"/>
    </row>
    <row r="6" spans="1:7" x14ac:dyDescent="0.25">
      <c r="A6" s="18" t="s">
        <v>14</v>
      </c>
      <c r="B6" s="48" t="s">
        <v>4</v>
      </c>
      <c r="C6" s="48"/>
      <c r="D6" s="48"/>
      <c r="E6" s="48"/>
      <c r="F6" s="48"/>
      <c r="G6" s="48"/>
    </row>
    <row r="7" spans="1:7" x14ac:dyDescent="0.25">
      <c r="A7" s="19" t="s">
        <v>15</v>
      </c>
      <c r="B7" s="50" t="s">
        <v>7</v>
      </c>
      <c r="C7" s="50"/>
      <c r="D7" s="50"/>
      <c r="E7" s="50"/>
      <c r="F7" s="50"/>
      <c r="G7" s="50"/>
    </row>
    <row r="8" spans="1:7" ht="30" x14ac:dyDescent="0.25">
      <c r="A8" s="21" t="s">
        <v>18</v>
      </c>
      <c r="B8" s="1">
        <v>72947</v>
      </c>
      <c r="C8" s="3" t="s">
        <v>2</v>
      </c>
      <c r="D8" s="29" t="s">
        <v>59</v>
      </c>
      <c r="E8" s="36">
        <v>519.6</v>
      </c>
      <c r="F8" s="1"/>
      <c r="G8" s="2">
        <f>E8*F8</f>
        <v>0</v>
      </c>
    </row>
    <row r="9" spans="1:7" x14ac:dyDescent="0.25">
      <c r="A9" s="19" t="s">
        <v>16</v>
      </c>
      <c r="B9" s="50" t="s">
        <v>8</v>
      </c>
      <c r="C9" s="50"/>
      <c r="D9" s="50"/>
      <c r="E9" s="50"/>
      <c r="F9" s="50"/>
      <c r="G9" s="50"/>
    </row>
    <row r="10" spans="1:7" ht="30" x14ac:dyDescent="0.25">
      <c r="A10" s="21" t="s">
        <v>19</v>
      </c>
      <c r="B10" s="1">
        <v>84665</v>
      </c>
      <c r="C10" s="3" t="s">
        <v>3</v>
      </c>
      <c r="D10" s="29" t="s">
        <v>59</v>
      </c>
      <c r="E10" s="36">
        <v>1508.84</v>
      </c>
      <c r="F10" s="1"/>
      <c r="G10" s="2">
        <f>E10*F10</f>
        <v>0</v>
      </c>
    </row>
    <row r="11" spans="1:7" x14ac:dyDescent="0.25">
      <c r="A11" s="19" t="s">
        <v>17</v>
      </c>
      <c r="B11" s="50" t="s">
        <v>9</v>
      </c>
      <c r="C11" s="50"/>
      <c r="D11" s="50"/>
      <c r="E11" s="50"/>
      <c r="F11" s="50"/>
      <c r="G11" s="50"/>
    </row>
    <row r="12" spans="1:7" ht="30" x14ac:dyDescent="0.25">
      <c r="A12" s="21" t="s">
        <v>20</v>
      </c>
      <c r="B12" s="1">
        <v>72947</v>
      </c>
      <c r="C12" s="3" t="s">
        <v>2</v>
      </c>
      <c r="D12" s="29" t="s">
        <v>59</v>
      </c>
      <c r="E12" s="36">
        <v>266.02999999999997</v>
      </c>
      <c r="F12" s="1"/>
      <c r="G12" s="2">
        <f>E12*F12</f>
        <v>0</v>
      </c>
    </row>
    <row r="13" spans="1:7" x14ac:dyDescent="0.25">
      <c r="A13" s="20"/>
      <c r="B13" s="7"/>
      <c r="C13" s="8"/>
      <c r="D13" s="9"/>
      <c r="E13" s="37"/>
      <c r="F13" s="45" t="s">
        <v>95</v>
      </c>
      <c r="G13" s="10">
        <f>G12+G10+G8</f>
        <v>0</v>
      </c>
    </row>
    <row r="14" spans="1:7" x14ac:dyDescent="0.25">
      <c r="A14" s="18" t="s">
        <v>21</v>
      </c>
      <c r="B14" s="51" t="s">
        <v>5</v>
      </c>
      <c r="C14" s="52"/>
      <c r="D14" s="52"/>
      <c r="E14" s="52"/>
      <c r="F14" s="52"/>
      <c r="G14" s="53"/>
    </row>
    <row r="15" spans="1:7" ht="30" x14ac:dyDescent="0.25">
      <c r="A15" s="21" t="s">
        <v>22</v>
      </c>
      <c r="B15" s="1" t="s">
        <v>89</v>
      </c>
      <c r="C15" s="3" t="s">
        <v>90</v>
      </c>
      <c r="D15" s="1" t="s">
        <v>60</v>
      </c>
      <c r="E15" s="38">
        <v>34</v>
      </c>
      <c r="F15" s="1"/>
      <c r="G15" s="2">
        <f>E15*F15</f>
        <v>0</v>
      </c>
    </row>
    <row r="16" spans="1:7" ht="30" x14ac:dyDescent="0.25">
      <c r="A16" s="21" t="s">
        <v>23</v>
      </c>
      <c r="B16" s="1" t="s">
        <v>89</v>
      </c>
      <c r="C16" s="3" t="s">
        <v>91</v>
      </c>
      <c r="D16" s="1" t="s">
        <v>60</v>
      </c>
      <c r="E16" s="38">
        <v>34</v>
      </c>
      <c r="F16" s="1"/>
      <c r="G16" s="2">
        <f>E16*F16</f>
        <v>0</v>
      </c>
    </row>
    <row r="17" spans="1:7" ht="30" x14ac:dyDescent="0.25">
      <c r="A17" s="21" t="s">
        <v>24</v>
      </c>
      <c r="B17" s="1" t="s">
        <v>89</v>
      </c>
      <c r="C17" s="3" t="s">
        <v>92</v>
      </c>
      <c r="D17" s="1" t="s">
        <v>60</v>
      </c>
      <c r="E17" s="38">
        <v>6</v>
      </c>
      <c r="F17" s="1"/>
      <c r="G17" s="2">
        <f>E17*F17</f>
        <v>0</v>
      </c>
    </row>
    <row r="18" spans="1:7" ht="15" customHeight="1" x14ac:dyDescent="0.25">
      <c r="A18" s="30"/>
      <c r="B18" s="31"/>
      <c r="C18" s="31"/>
      <c r="D18" s="32"/>
      <c r="E18" s="39"/>
      <c r="F18" s="45" t="s">
        <v>96</v>
      </c>
      <c r="G18" s="33">
        <f>SUM(G15:G17)</f>
        <v>0</v>
      </c>
    </row>
    <row r="19" spans="1:7" x14ac:dyDescent="0.25">
      <c r="A19" s="30"/>
      <c r="B19" s="31"/>
      <c r="C19" s="31"/>
      <c r="D19" s="32"/>
      <c r="E19" s="39"/>
      <c r="F19" s="46" t="s">
        <v>97</v>
      </c>
      <c r="G19" s="33">
        <f>G18+G13</f>
        <v>0</v>
      </c>
    </row>
    <row r="20" spans="1:7" x14ac:dyDescent="0.25">
      <c r="A20" s="17" t="s">
        <v>61</v>
      </c>
      <c r="B20" s="47" t="s">
        <v>67</v>
      </c>
      <c r="C20" s="47"/>
      <c r="D20" s="47"/>
      <c r="E20" s="47"/>
      <c r="F20" s="47"/>
      <c r="G20" s="47"/>
    </row>
    <row r="21" spans="1:7" x14ac:dyDescent="0.25">
      <c r="A21" s="18" t="s">
        <v>62</v>
      </c>
      <c r="B21" s="48" t="s">
        <v>4</v>
      </c>
      <c r="C21" s="48"/>
      <c r="D21" s="48"/>
      <c r="E21" s="48"/>
      <c r="F21" s="48"/>
      <c r="G21" s="48"/>
    </row>
    <row r="22" spans="1:7" x14ac:dyDescent="0.25">
      <c r="A22" s="19" t="s">
        <v>63</v>
      </c>
      <c r="B22" s="50" t="s">
        <v>7</v>
      </c>
      <c r="C22" s="50"/>
      <c r="D22" s="50"/>
      <c r="E22" s="50"/>
      <c r="F22" s="50"/>
      <c r="G22" s="50"/>
    </row>
    <row r="23" spans="1:7" ht="30" x14ac:dyDescent="0.25">
      <c r="A23" s="21" t="s">
        <v>64</v>
      </c>
      <c r="B23" s="1">
        <v>72947</v>
      </c>
      <c r="C23" s="3" t="s">
        <v>2</v>
      </c>
      <c r="D23" s="29" t="s">
        <v>59</v>
      </c>
      <c r="E23" s="36">
        <v>39</v>
      </c>
      <c r="F23" s="1"/>
      <c r="G23" s="2">
        <f>E23*F23</f>
        <v>0</v>
      </c>
    </row>
    <row r="24" spans="1:7" x14ac:dyDescent="0.25">
      <c r="A24" s="19" t="s">
        <v>65</v>
      </c>
      <c r="B24" s="50" t="s">
        <v>8</v>
      </c>
      <c r="C24" s="50"/>
      <c r="D24" s="50"/>
      <c r="E24" s="50"/>
      <c r="F24" s="50"/>
      <c r="G24" s="50"/>
    </row>
    <row r="25" spans="1:7" ht="30" x14ac:dyDescent="0.25">
      <c r="A25" s="21" t="s">
        <v>66</v>
      </c>
      <c r="B25" s="1">
        <v>84665</v>
      </c>
      <c r="C25" s="3" t="s">
        <v>3</v>
      </c>
      <c r="D25" s="29" t="s">
        <v>59</v>
      </c>
      <c r="E25" s="36">
        <v>53.29</v>
      </c>
      <c r="F25" s="1"/>
      <c r="G25" s="2">
        <f>E25*F25</f>
        <v>0</v>
      </c>
    </row>
    <row r="26" spans="1:7" x14ac:dyDescent="0.25">
      <c r="A26" s="30"/>
      <c r="B26" s="31"/>
      <c r="C26" s="31"/>
      <c r="D26" s="32"/>
      <c r="E26" s="39"/>
      <c r="F26" s="46" t="s">
        <v>98</v>
      </c>
      <c r="G26" s="33">
        <f>G25+G23</f>
        <v>0</v>
      </c>
    </row>
    <row r="27" spans="1:7" x14ac:dyDescent="0.25">
      <c r="A27" s="17" t="s">
        <v>68</v>
      </c>
      <c r="B27" s="47" t="s">
        <v>74</v>
      </c>
      <c r="C27" s="47"/>
      <c r="D27" s="47"/>
      <c r="E27" s="47"/>
      <c r="F27" s="47"/>
      <c r="G27" s="47"/>
    </row>
    <row r="28" spans="1:7" x14ac:dyDescent="0.25">
      <c r="A28" s="18" t="s">
        <v>69</v>
      </c>
      <c r="B28" s="48" t="s">
        <v>4</v>
      </c>
      <c r="C28" s="48"/>
      <c r="D28" s="48"/>
      <c r="E28" s="48"/>
      <c r="F28" s="48"/>
      <c r="G28" s="48"/>
    </row>
    <row r="29" spans="1:7" x14ac:dyDescent="0.25">
      <c r="A29" s="19" t="s">
        <v>70</v>
      </c>
      <c r="B29" s="50" t="s">
        <v>7</v>
      </c>
      <c r="C29" s="50"/>
      <c r="D29" s="50"/>
      <c r="E29" s="50"/>
      <c r="F29" s="50"/>
      <c r="G29" s="50"/>
    </row>
    <row r="30" spans="1:7" ht="30" x14ac:dyDescent="0.25">
      <c r="A30" s="21" t="s">
        <v>71</v>
      </c>
      <c r="B30" s="1">
        <v>72947</v>
      </c>
      <c r="C30" s="3" t="s">
        <v>2</v>
      </c>
      <c r="D30" s="29" t="s">
        <v>59</v>
      </c>
      <c r="E30" s="36">
        <v>36.6</v>
      </c>
      <c r="F30" s="1"/>
      <c r="G30" s="2">
        <f>E30*F30</f>
        <v>0</v>
      </c>
    </row>
    <row r="31" spans="1:7" x14ac:dyDescent="0.25">
      <c r="A31" s="19" t="s">
        <v>72</v>
      </c>
      <c r="B31" s="50" t="s">
        <v>8</v>
      </c>
      <c r="C31" s="50"/>
      <c r="D31" s="50"/>
      <c r="E31" s="50"/>
      <c r="F31" s="50"/>
      <c r="G31" s="50"/>
    </row>
    <row r="32" spans="1:7" ht="30" x14ac:dyDescent="0.25">
      <c r="A32" s="21" t="s">
        <v>73</v>
      </c>
      <c r="B32" s="1">
        <v>84665</v>
      </c>
      <c r="C32" s="3" t="s">
        <v>3</v>
      </c>
      <c r="D32" s="29" t="s">
        <v>59</v>
      </c>
      <c r="E32" s="36">
        <v>52.48</v>
      </c>
      <c r="F32" s="1"/>
      <c r="G32" s="2">
        <f>E32*F32</f>
        <v>0</v>
      </c>
    </row>
    <row r="33" spans="1:7" x14ac:dyDescent="0.25">
      <c r="A33" s="30"/>
      <c r="B33" s="31"/>
      <c r="C33" s="31"/>
      <c r="D33" s="32"/>
      <c r="E33" s="39"/>
      <c r="F33" s="46" t="s">
        <v>99</v>
      </c>
      <c r="G33" s="33">
        <f>G32+G30</f>
        <v>0</v>
      </c>
    </row>
    <row r="34" spans="1:7" x14ac:dyDescent="0.25">
      <c r="A34" s="17" t="s">
        <v>75</v>
      </c>
      <c r="B34" s="47" t="s">
        <v>81</v>
      </c>
      <c r="C34" s="47"/>
      <c r="D34" s="47"/>
      <c r="E34" s="47"/>
      <c r="F34" s="47"/>
      <c r="G34" s="47"/>
    </row>
    <row r="35" spans="1:7" x14ac:dyDescent="0.25">
      <c r="A35" s="18" t="s">
        <v>76</v>
      </c>
      <c r="B35" s="48" t="s">
        <v>4</v>
      </c>
      <c r="C35" s="48"/>
      <c r="D35" s="48"/>
      <c r="E35" s="48"/>
      <c r="F35" s="48"/>
      <c r="G35" s="48"/>
    </row>
    <row r="36" spans="1:7" x14ac:dyDescent="0.25">
      <c r="A36" s="19" t="s">
        <v>77</v>
      </c>
      <c r="B36" s="50" t="s">
        <v>7</v>
      </c>
      <c r="C36" s="50"/>
      <c r="D36" s="50"/>
      <c r="E36" s="50"/>
      <c r="F36" s="50"/>
      <c r="G36" s="50"/>
    </row>
    <row r="37" spans="1:7" ht="30" x14ac:dyDescent="0.25">
      <c r="A37" s="21" t="s">
        <v>78</v>
      </c>
      <c r="B37" s="1">
        <v>72947</v>
      </c>
      <c r="C37" s="3" t="s">
        <v>2</v>
      </c>
      <c r="D37" s="29" t="s">
        <v>59</v>
      </c>
      <c r="E37" s="36">
        <v>32.549999999999997</v>
      </c>
      <c r="F37" s="1"/>
      <c r="G37" s="2">
        <f>E37*F37</f>
        <v>0</v>
      </c>
    </row>
    <row r="38" spans="1:7" x14ac:dyDescent="0.25">
      <c r="A38" s="19" t="s">
        <v>79</v>
      </c>
      <c r="B38" s="50" t="s">
        <v>8</v>
      </c>
      <c r="C38" s="50"/>
      <c r="D38" s="50"/>
      <c r="E38" s="50"/>
      <c r="F38" s="50"/>
      <c r="G38" s="50"/>
    </row>
    <row r="39" spans="1:7" ht="30" x14ac:dyDescent="0.25">
      <c r="A39" s="21" t="s">
        <v>80</v>
      </c>
      <c r="B39" s="1">
        <v>84665</v>
      </c>
      <c r="C39" s="3" t="s">
        <v>3</v>
      </c>
      <c r="D39" s="29" t="s">
        <v>59</v>
      </c>
      <c r="E39" s="36">
        <v>53.51</v>
      </c>
      <c r="F39" s="1"/>
      <c r="G39" s="2">
        <f>E39*F39</f>
        <v>0</v>
      </c>
    </row>
    <row r="40" spans="1:7" x14ac:dyDescent="0.25">
      <c r="A40" s="20"/>
      <c r="B40" s="7"/>
      <c r="C40" s="8"/>
      <c r="D40" s="9"/>
      <c r="E40" s="37"/>
      <c r="F40" s="46" t="s">
        <v>100</v>
      </c>
      <c r="G40" s="33">
        <f>G39+G37</f>
        <v>0</v>
      </c>
    </row>
    <row r="41" spans="1:7" x14ac:dyDescent="0.25">
      <c r="A41" s="17" t="s">
        <v>83</v>
      </c>
      <c r="B41" s="47" t="s">
        <v>82</v>
      </c>
      <c r="C41" s="47"/>
      <c r="D41" s="47"/>
      <c r="E41" s="47"/>
      <c r="F41" s="47"/>
      <c r="G41" s="47"/>
    </row>
    <row r="42" spans="1:7" x14ac:dyDescent="0.25">
      <c r="A42" s="18" t="s">
        <v>84</v>
      </c>
      <c r="B42" s="48" t="s">
        <v>4</v>
      </c>
      <c r="C42" s="48"/>
      <c r="D42" s="48"/>
      <c r="E42" s="48"/>
      <c r="F42" s="48"/>
      <c r="G42" s="48"/>
    </row>
    <row r="43" spans="1:7" x14ac:dyDescent="0.25">
      <c r="A43" s="19" t="s">
        <v>85</v>
      </c>
      <c r="B43" s="50" t="s">
        <v>7</v>
      </c>
      <c r="C43" s="50"/>
      <c r="D43" s="50"/>
      <c r="E43" s="50"/>
      <c r="F43" s="50"/>
      <c r="G43" s="50"/>
    </row>
    <row r="44" spans="1:7" ht="30" x14ac:dyDescent="0.25">
      <c r="A44" s="21" t="s">
        <v>86</v>
      </c>
      <c r="B44" s="1">
        <v>72947</v>
      </c>
      <c r="C44" s="3" t="s">
        <v>2</v>
      </c>
      <c r="D44" s="29" t="s">
        <v>59</v>
      </c>
      <c r="E44" s="36">
        <v>36</v>
      </c>
      <c r="F44" s="1"/>
      <c r="G44" s="2">
        <f>E44*F44</f>
        <v>0</v>
      </c>
    </row>
    <row r="45" spans="1:7" x14ac:dyDescent="0.25">
      <c r="A45" s="19" t="s">
        <v>87</v>
      </c>
      <c r="B45" s="50" t="s">
        <v>8</v>
      </c>
      <c r="C45" s="50"/>
      <c r="D45" s="50"/>
      <c r="E45" s="50"/>
      <c r="F45" s="50"/>
      <c r="G45" s="50"/>
    </row>
    <row r="46" spans="1:7" ht="30" x14ac:dyDescent="0.25">
      <c r="A46" s="21" t="s">
        <v>88</v>
      </c>
      <c r="B46" s="1">
        <v>84665</v>
      </c>
      <c r="C46" s="3" t="s">
        <v>3</v>
      </c>
      <c r="D46" s="29" t="s">
        <v>59</v>
      </c>
      <c r="E46" s="36">
        <v>50.03</v>
      </c>
      <c r="F46" s="1"/>
      <c r="G46" s="2">
        <f>E46*F46</f>
        <v>0</v>
      </c>
    </row>
    <row r="47" spans="1:7" x14ac:dyDescent="0.25">
      <c r="A47" s="30"/>
      <c r="B47" s="31"/>
      <c r="C47" s="31"/>
      <c r="D47" s="32"/>
      <c r="E47" s="39"/>
      <c r="F47" s="46" t="s">
        <v>101</v>
      </c>
      <c r="G47" s="33">
        <f>G46+G44</f>
        <v>0</v>
      </c>
    </row>
    <row r="48" spans="1:7" x14ac:dyDescent="0.25">
      <c r="A48" s="40"/>
      <c r="B48" s="41"/>
      <c r="C48" s="41"/>
      <c r="D48" s="42"/>
      <c r="E48" s="43"/>
      <c r="F48" s="41"/>
      <c r="G48" s="44">
        <f>G47+G40+G33+G26+G19</f>
        <v>0</v>
      </c>
    </row>
    <row r="49" spans="1:7" ht="30" customHeight="1" x14ac:dyDescent="0.25">
      <c r="A49" s="54" t="s">
        <v>10</v>
      </c>
      <c r="B49" s="55"/>
      <c r="C49" s="55"/>
      <c r="D49" s="55"/>
      <c r="E49" s="55"/>
      <c r="F49" s="55"/>
      <c r="G49" s="55"/>
    </row>
    <row r="50" spans="1:7" x14ac:dyDescent="0.25">
      <c r="A50" t="s">
        <v>94</v>
      </c>
    </row>
  </sheetData>
  <mergeCells count="24">
    <mergeCell ref="A49:G49"/>
    <mergeCell ref="B38:G38"/>
    <mergeCell ref="B41:G41"/>
    <mergeCell ref="B42:G42"/>
    <mergeCell ref="B43:G43"/>
    <mergeCell ref="B45:G45"/>
    <mergeCell ref="B29:G29"/>
    <mergeCell ref="B31:G31"/>
    <mergeCell ref="B34:G34"/>
    <mergeCell ref="B35:G35"/>
    <mergeCell ref="B36:G36"/>
    <mergeCell ref="B27:G27"/>
    <mergeCell ref="B28:G28"/>
    <mergeCell ref="A2:G2"/>
    <mergeCell ref="B5:G5"/>
    <mergeCell ref="B20:G20"/>
    <mergeCell ref="B21:G21"/>
    <mergeCell ref="B22:G22"/>
    <mergeCell ref="B24:G24"/>
    <mergeCell ref="B6:G6"/>
    <mergeCell ref="B14:G14"/>
    <mergeCell ref="B7:G7"/>
    <mergeCell ref="B9:G9"/>
    <mergeCell ref="B11:G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33" sqref="D33"/>
    </sheetView>
  </sheetViews>
  <sheetFormatPr defaultRowHeight="15" x14ac:dyDescent="0.25"/>
  <cols>
    <col min="1" max="1" width="18.140625" customWidth="1"/>
    <col min="2" max="2" width="12" customWidth="1"/>
    <col min="3" max="3" width="10.7109375" customWidth="1"/>
    <col min="4" max="4" width="10.28515625" customWidth="1"/>
  </cols>
  <sheetData>
    <row r="1" spans="1:4" x14ac:dyDescent="0.25">
      <c r="A1" s="56" t="s">
        <v>25</v>
      </c>
      <c r="B1" s="57"/>
      <c r="C1" s="57"/>
      <c r="D1" s="58"/>
    </row>
    <row r="2" spans="1:4" x14ac:dyDescent="0.25">
      <c r="A2" s="4"/>
      <c r="B2" s="5"/>
      <c r="C2" s="5"/>
      <c r="D2" s="6"/>
    </row>
    <row r="3" spans="1:4" x14ac:dyDescent="0.25">
      <c r="A3" s="22" t="s">
        <v>26</v>
      </c>
      <c r="B3" s="23" t="s">
        <v>29</v>
      </c>
      <c r="C3" s="23" t="s">
        <v>30</v>
      </c>
      <c r="D3" s="24" t="s">
        <v>31</v>
      </c>
    </row>
    <row r="4" spans="1:4" x14ac:dyDescent="0.25">
      <c r="A4" s="4" t="s">
        <v>28</v>
      </c>
      <c r="B4" s="5">
        <f>(3*10.4)/2+6*0.3</f>
        <v>17.400000000000002</v>
      </c>
      <c r="C4" s="5">
        <v>25</v>
      </c>
      <c r="D4" s="25">
        <f>B4*C4</f>
        <v>435.00000000000006</v>
      </c>
    </row>
    <row r="5" spans="1:4" x14ac:dyDescent="0.25">
      <c r="A5" s="4" t="s">
        <v>27</v>
      </c>
      <c r="B5" s="5">
        <f>(3*8.2)/2+6*0.3</f>
        <v>14.099999999999998</v>
      </c>
      <c r="C5" s="5">
        <v>6</v>
      </c>
      <c r="D5" s="25">
        <f>B5*C5</f>
        <v>84.6</v>
      </c>
    </row>
    <row r="6" spans="1:4" x14ac:dyDescent="0.25">
      <c r="A6" s="4"/>
      <c r="B6" s="5"/>
      <c r="C6" s="5"/>
      <c r="D6" s="25">
        <f>SUM(D4:D5)</f>
        <v>519.6</v>
      </c>
    </row>
    <row r="7" spans="1:4" x14ac:dyDescent="0.25">
      <c r="A7" s="4"/>
      <c r="B7" s="5"/>
      <c r="C7" s="5"/>
      <c r="D7" s="6"/>
    </row>
    <row r="8" spans="1:4" x14ac:dyDescent="0.25">
      <c r="A8" s="22" t="s">
        <v>32</v>
      </c>
      <c r="B8" s="23" t="s">
        <v>29</v>
      </c>
      <c r="C8" s="23" t="s">
        <v>30</v>
      </c>
      <c r="D8" s="24" t="s">
        <v>31</v>
      </c>
    </row>
    <row r="9" spans="1:4" x14ac:dyDescent="0.25">
      <c r="A9" s="4" t="s">
        <v>36</v>
      </c>
      <c r="B9" s="5">
        <f>(3*11.8)/2+6*0.3</f>
        <v>19.500000000000004</v>
      </c>
      <c r="C9" s="5">
        <v>2</v>
      </c>
      <c r="D9" s="25">
        <f>B9*C9</f>
        <v>39.000000000000007</v>
      </c>
    </row>
    <row r="10" spans="1:4" x14ac:dyDescent="0.25">
      <c r="A10" s="4"/>
      <c r="B10" s="5"/>
      <c r="C10" s="5"/>
      <c r="D10" s="6"/>
    </row>
    <row r="11" spans="1:4" x14ac:dyDescent="0.25">
      <c r="A11" s="22" t="s">
        <v>33</v>
      </c>
      <c r="B11" s="23" t="s">
        <v>29</v>
      </c>
      <c r="C11" s="23" t="s">
        <v>30</v>
      </c>
      <c r="D11" s="24" t="s">
        <v>31</v>
      </c>
    </row>
    <row r="12" spans="1:4" x14ac:dyDescent="0.25">
      <c r="A12" s="4" t="s">
        <v>37</v>
      </c>
      <c r="B12" s="5">
        <f>(3*11)/2+6*0.3</f>
        <v>18.3</v>
      </c>
      <c r="C12" s="5">
        <v>2</v>
      </c>
      <c r="D12" s="25">
        <f>B12*C12</f>
        <v>36.6</v>
      </c>
    </row>
    <row r="13" spans="1:4" x14ac:dyDescent="0.25">
      <c r="A13" s="4"/>
      <c r="B13" s="5"/>
      <c r="C13" s="5"/>
      <c r="D13" s="6"/>
    </row>
    <row r="14" spans="1:4" x14ac:dyDescent="0.25">
      <c r="A14" s="22" t="s">
        <v>34</v>
      </c>
      <c r="B14" s="23" t="s">
        <v>29</v>
      </c>
      <c r="C14" s="23" t="s">
        <v>30</v>
      </c>
      <c r="D14" s="24" t="s">
        <v>31</v>
      </c>
    </row>
    <row r="15" spans="1:4" x14ac:dyDescent="0.25">
      <c r="A15" s="4" t="s">
        <v>38</v>
      </c>
      <c r="B15" s="5">
        <f>(3*9.65)/2+6*0.3</f>
        <v>16.275000000000002</v>
      </c>
      <c r="C15" s="5">
        <v>2</v>
      </c>
      <c r="D15" s="25">
        <f>B15*C15</f>
        <v>32.550000000000004</v>
      </c>
    </row>
    <row r="16" spans="1:4" x14ac:dyDescent="0.25">
      <c r="A16" s="4"/>
      <c r="B16" s="5"/>
      <c r="C16" s="5"/>
      <c r="D16" s="6"/>
    </row>
    <row r="17" spans="1:10" x14ac:dyDescent="0.25">
      <c r="A17" s="22" t="s">
        <v>35</v>
      </c>
      <c r="B17" s="23" t="s">
        <v>29</v>
      </c>
      <c r="C17" s="23" t="s">
        <v>30</v>
      </c>
      <c r="D17" s="24" t="s">
        <v>31</v>
      </c>
    </row>
    <row r="18" spans="1:10" x14ac:dyDescent="0.25">
      <c r="A18" s="7" t="s">
        <v>39</v>
      </c>
      <c r="B18" s="8">
        <f>(3*10.8)/2+6*0.3</f>
        <v>18.000000000000004</v>
      </c>
      <c r="C18" s="8">
        <v>2</v>
      </c>
      <c r="D18" s="26">
        <f>B18*C18</f>
        <v>36.000000000000007</v>
      </c>
    </row>
    <row r="19" spans="1:10" x14ac:dyDescent="0.25">
      <c r="A19" s="56" t="s">
        <v>40</v>
      </c>
      <c r="B19" s="57"/>
      <c r="C19" s="57"/>
      <c r="D19" s="58"/>
    </row>
    <row r="20" spans="1:10" x14ac:dyDescent="0.25">
      <c r="A20" s="4"/>
      <c r="B20" s="5"/>
      <c r="C20" s="5"/>
      <c r="D20" s="6"/>
    </row>
    <row r="21" spans="1:10" x14ac:dyDescent="0.25">
      <c r="A21" s="22" t="s">
        <v>26</v>
      </c>
      <c r="B21" s="23" t="s">
        <v>29</v>
      </c>
      <c r="C21" s="23" t="s">
        <v>30</v>
      </c>
      <c r="D21" s="24" t="s">
        <v>31</v>
      </c>
    </row>
    <row r="22" spans="1:10" x14ac:dyDescent="0.25">
      <c r="A22" s="4" t="s">
        <v>41</v>
      </c>
      <c r="B22" s="5">
        <f>10.4*3.7/2</f>
        <v>19.240000000000002</v>
      </c>
      <c r="C22" s="5">
        <v>2</v>
      </c>
      <c r="D22" s="25">
        <f>B22*C22</f>
        <v>38.480000000000004</v>
      </c>
    </row>
    <row r="23" spans="1:10" x14ac:dyDescent="0.25">
      <c r="A23" s="4" t="s">
        <v>42</v>
      </c>
      <c r="B23" s="5">
        <f>8.2*3.7/2</f>
        <v>15.17</v>
      </c>
      <c r="C23" s="5">
        <v>15</v>
      </c>
      <c r="D23" s="25">
        <f>B23*C23</f>
        <v>227.55</v>
      </c>
    </row>
    <row r="24" spans="1:10" x14ac:dyDescent="0.25">
      <c r="A24" s="7"/>
      <c r="B24" s="8"/>
      <c r="C24" s="8"/>
      <c r="D24" s="26">
        <f>SUM(D22:D23)</f>
        <v>266.03000000000003</v>
      </c>
    </row>
    <row r="25" spans="1:10" x14ac:dyDescent="0.25">
      <c r="A25" s="56" t="s">
        <v>43</v>
      </c>
      <c r="B25" s="57"/>
      <c r="C25" s="57"/>
      <c r="D25" s="58"/>
      <c r="F25" t="s">
        <v>44</v>
      </c>
    </row>
    <row r="26" spans="1:10" x14ac:dyDescent="0.25">
      <c r="A26" s="4"/>
      <c r="B26" s="5"/>
      <c r="C26" s="5"/>
      <c r="D26" s="6"/>
    </row>
    <row r="27" spans="1:10" x14ac:dyDescent="0.25">
      <c r="A27" s="22" t="s">
        <v>26</v>
      </c>
      <c r="B27" s="23" t="s">
        <v>55</v>
      </c>
      <c r="C27" s="23" t="s">
        <v>45</v>
      </c>
      <c r="D27" s="24" t="s">
        <v>31</v>
      </c>
    </row>
    <row r="28" spans="1:10" x14ac:dyDescent="0.25">
      <c r="A28" s="4" t="s">
        <v>46</v>
      </c>
      <c r="B28" s="5">
        <f>(6170.46-337.8)</f>
        <v>5832.66</v>
      </c>
      <c r="C28" s="5">
        <v>0.25</v>
      </c>
      <c r="D28" s="25">
        <f>B28*C28</f>
        <v>1458.165</v>
      </c>
    </row>
    <row r="29" spans="1:10" x14ac:dyDescent="0.25">
      <c r="A29" s="4" t="s">
        <v>47</v>
      </c>
      <c r="B29" s="5">
        <f>337.8</f>
        <v>337.8</v>
      </c>
      <c r="C29" s="5">
        <v>0.15</v>
      </c>
      <c r="D29" s="25">
        <f>B29*C29</f>
        <v>50.67</v>
      </c>
      <c r="H29" t="s">
        <v>53</v>
      </c>
      <c r="I29" t="s">
        <v>54</v>
      </c>
      <c r="J29" s="11" t="s">
        <v>48</v>
      </c>
    </row>
    <row r="30" spans="1:10" x14ac:dyDescent="0.25">
      <c r="A30" s="4"/>
      <c r="B30" s="5"/>
      <c r="C30" s="5"/>
      <c r="D30" s="25">
        <f>SUM(D28:D29)</f>
        <v>1508.835</v>
      </c>
      <c r="G30" t="s">
        <v>49</v>
      </c>
      <c r="H30">
        <v>106.76</v>
      </c>
      <c r="I30">
        <v>106.38</v>
      </c>
      <c r="J30">
        <f>H30+I30</f>
        <v>213.14</v>
      </c>
    </row>
    <row r="31" spans="1:10" x14ac:dyDescent="0.25">
      <c r="A31" s="4"/>
      <c r="B31" s="5"/>
      <c r="C31" s="5"/>
      <c r="D31" s="6"/>
      <c r="G31" t="s">
        <v>50</v>
      </c>
      <c r="H31">
        <v>104.86</v>
      </c>
      <c r="I31">
        <v>105.04</v>
      </c>
      <c r="J31">
        <f>H31+I31</f>
        <v>209.9</v>
      </c>
    </row>
    <row r="32" spans="1:10" x14ac:dyDescent="0.25">
      <c r="A32" s="22" t="s">
        <v>32</v>
      </c>
      <c r="B32" s="23" t="s">
        <v>55</v>
      </c>
      <c r="C32" s="23" t="s">
        <v>30</v>
      </c>
      <c r="D32" s="24" t="s">
        <v>31</v>
      </c>
      <c r="G32" s="27" t="s">
        <v>51</v>
      </c>
      <c r="H32">
        <v>107.05</v>
      </c>
      <c r="I32">
        <v>107</v>
      </c>
      <c r="J32">
        <f>H32+I32</f>
        <v>214.05</v>
      </c>
    </row>
    <row r="33" spans="1:10" x14ac:dyDescent="0.25">
      <c r="A33" s="4" t="s">
        <v>46</v>
      </c>
      <c r="B33" s="5">
        <f>J30</f>
        <v>213.14</v>
      </c>
      <c r="C33" s="5">
        <v>0.25</v>
      </c>
      <c r="D33" s="25">
        <f>B33*C33</f>
        <v>53.284999999999997</v>
      </c>
      <c r="G33" s="27" t="s">
        <v>52</v>
      </c>
      <c r="H33">
        <v>99.26</v>
      </c>
      <c r="I33">
        <v>100.86</v>
      </c>
      <c r="J33">
        <f>H33+I33</f>
        <v>200.12</v>
      </c>
    </row>
    <row r="34" spans="1:10" x14ac:dyDescent="0.25">
      <c r="A34" s="4"/>
      <c r="B34" s="5"/>
      <c r="C34" s="5"/>
      <c r="D34" s="6"/>
    </row>
    <row r="35" spans="1:10" x14ac:dyDescent="0.25">
      <c r="A35" s="22" t="s">
        <v>33</v>
      </c>
      <c r="B35" s="23" t="s">
        <v>55</v>
      </c>
      <c r="C35" s="23" t="s">
        <v>30</v>
      </c>
      <c r="D35" s="24" t="s">
        <v>31</v>
      </c>
    </row>
    <row r="36" spans="1:10" x14ac:dyDescent="0.25">
      <c r="A36" s="4" t="s">
        <v>46</v>
      </c>
      <c r="B36" s="5">
        <f>J31</f>
        <v>209.9</v>
      </c>
      <c r="C36" s="5">
        <v>0.25</v>
      </c>
      <c r="D36" s="25">
        <f>B36*C36</f>
        <v>52.475000000000001</v>
      </c>
    </row>
    <row r="37" spans="1:10" x14ac:dyDescent="0.25">
      <c r="A37" s="4"/>
      <c r="B37" s="5"/>
      <c r="C37" s="5"/>
      <c r="D37" s="6"/>
    </row>
    <row r="38" spans="1:10" x14ac:dyDescent="0.25">
      <c r="A38" s="22" t="s">
        <v>34</v>
      </c>
      <c r="B38" s="23" t="s">
        <v>55</v>
      </c>
      <c r="C38" s="23" t="s">
        <v>30</v>
      </c>
      <c r="D38" s="24" t="s">
        <v>31</v>
      </c>
    </row>
    <row r="39" spans="1:10" x14ac:dyDescent="0.25">
      <c r="A39" s="4" t="s">
        <v>46</v>
      </c>
      <c r="B39" s="5">
        <f>J32</f>
        <v>214.05</v>
      </c>
      <c r="C39" s="5">
        <v>0.25</v>
      </c>
      <c r="D39" s="25">
        <f>B39*C39</f>
        <v>53.512500000000003</v>
      </c>
    </row>
    <row r="40" spans="1:10" x14ac:dyDescent="0.25">
      <c r="A40" s="4"/>
      <c r="B40" s="5"/>
      <c r="C40" s="5"/>
      <c r="D40" s="6"/>
    </row>
    <row r="41" spans="1:10" x14ac:dyDescent="0.25">
      <c r="A41" s="22" t="s">
        <v>35</v>
      </c>
      <c r="B41" s="23" t="s">
        <v>55</v>
      </c>
      <c r="C41" s="23" t="s">
        <v>30</v>
      </c>
      <c r="D41" s="24" t="s">
        <v>31</v>
      </c>
    </row>
    <row r="42" spans="1:10" x14ac:dyDescent="0.25">
      <c r="A42" s="7" t="s">
        <v>46</v>
      </c>
      <c r="B42" s="8">
        <f>J33</f>
        <v>200.12</v>
      </c>
      <c r="C42" s="8">
        <v>0.25</v>
      </c>
      <c r="D42" s="26">
        <f>B42*C42</f>
        <v>50.03</v>
      </c>
    </row>
  </sheetData>
  <mergeCells count="3">
    <mergeCell ref="A1:D1"/>
    <mergeCell ref="A19:D19"/>
    <mergeCell ref="A25:D2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Quant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Usuario</cp:lastModifiedBy>
  <cp:lastPrinted>2020-08-31T18:06:36Z</cp:lastPrinted>
  <dcterms:created xsi:type="dcterms:W3CDTF">2020-08-12T11:53:22Z</dcterms:created>
  <dcterms:modified xsi:type="dcterms:W3CDTF">2020-09-08T19:13:12Z</dcterms:modified>
</cp:coreProperties>
</file>